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lan Byg og Vej\Asger\Støvring Ådale\Udbud af anlæg\Færdigt udbud\"/>
    </mc:Choice>
  </mc:AlternateContent>
  <bookViews>
    <workbookView xWindow="270" yWindow="45" windowWidth="15105" windowHeight="12495" tabRatio="881"/>
  </bookViews>
  <sheets>
    <sheet name="Forside Vejanlæg" sheetId="7" r:id="rId1"/>
    <sheet name="TBL Vejanlæg" sheetId="4" r:id="rId2"/>
    <sheet name="Evt. ekstra arbejder" sheetId="9" r:id="rId3"/>
  </sheets>
  <definedNames>
    <definedName name="FqrstAdresse" localSheetId="0">'Forside Vejanlæg'!#REF!</definedName>
    <definedName name="FqrstFax" localSheetId="0">'Forside Vejanlæg'!$F$41</definedName>
    <definedName name="FqrstKontor" localSheetId="0">'Forside Vejanlæg'!$B$43</definedName>
    <definedName name="FqrstMailadresse" localSheetId="0">'Forside Vejanlæg'!$H$41</definedName>
    <definedName name="FqrstPostboks" localSheetId="0">'Forside Vejanlæg'!$B$41</definedName>
    <definedName name="FqrstPostdistrikt" localSheetId="0">'Forside Vejanlæg'!$D$41</definedName>
    <definedName name="FqrstTelefon" localSheetId="0">'Forside Vejanlæg'!#REF!</definedName>
    <definedName name="FqrstWebadresse" localSheetId="0">'Forside Vejanlæg'!#REF!</definedName>
    <definedName name="HP01_Budget" localSheetId="2">'Evt. ekstra arbejder'!$O$21</definedName>
    <definedName name="HP01_Budget">'TBL Vejanlæg'!$O$9</definedName>
    <definedName name="HP01_Kontrakt" localSheetId="2">'Evt. ekstra arbejder'!$H$21</definedName>
    <definedName name="HP01_Kontrakt">'TBL Vejanlæg'!$H$9</definedName>
    <definedName name="HP01_Udført" localSheetId="2">'Evt. ekstra arbejder'!$K$21</definedName>
    <definedName name="HP01_Udført">'TBL Vejanlæg'!$K$9</definedName>
    <definedName name="HP02_Budget" localSheetId="2">'Evt. ekstra arbejder'!$O$85</definedName>
    <definedName name="HP02_Budget">'TBL Vejanlæg'!$O$72</definedName>
    <definedName name="HP02_Kontrakt" localSheetId="2">'Evt. ekstra arbejder'!$H$85</definedName>
    <definedName name="HP02_Kontrakt">'TBL Vejanlæg'!$H$72</definedName>
    <definedName name="HP02_Udført" localSheetId="2">'Evt. ekstra arbejder'!$K$85</definedName>
    <definedName name="HP02_Udført">'TBL Vejanlæg'!$K$72</definedName>
    <definedName name="HP03_Budget" localSheetId="2">'Evt. ekstra arbejder'!#REF!</definedName>
    <definedName name="HP03_Budget">'TBL Vejanlæg'!#REF!</definedName>
    <definedName name="HP03_Kontrakt" localSheetId="2">'Evt. ekstra arbejder'!#REF!</definedName>
    <definedName name="HP03_Kontrakt">'TBL Vejanlæg'!#REF!</definedName>
    <definedName name="HP03_Udført" localSheetId="2">'Evt. ekstra arbejder'!#REF!</definedName>
    <definedName name="HP03_Udført">'TBL Vejanlæg'!#REF!</definedName>
    <definedName name="HP04_Budget" localSheetId="2">'Evt. ekstra arbejder'!$O$126</definedName>
    <definedName name="HP04_Budget">'TBL Vejanlæg'!$O$113</definedName>
    <definedName name="HP04_Kontrakt" localSheetId="2">'Evt. ekstra arbejder'!$H$126</definedName>
    <definedName name="HP04_Kontrakt">'TBL Vejanlæg'!$H$113</definedName>
    <definedName name="HP04_Udført" localSheetId="2">'Evt. ekstra arbejder'!$K$126</definedName>
    <definedName name="HP04_Udført">'TBL Vejanlæg'!$K$113</definedName>
    <definedName name="HP05_Budget" localSheetId="2">'Evt. ekstra arbejder'!$O$134</definedName>
    <definedName name="HP05_Budget">'TBL Vejanlæg'!$O$121</definedName>
    <definedName name="HP05_Kontrakt" localSheetId="2">'Evt. ekstra arbejder'!$H$134</definedName>
    <definedName name="HP05_Kontrakt">'TBL Vejanlæg'!$H$121</definedName>
    <definedName name="HP05_Udført" localSheetId="2">'Evt. ekstra arbejder'!$K$134</definedName>
    <definedName name="HP05_Udført">'TBL Vejanlæg'!$K$121</definedName>
    <definedName name="HP06_Budget" localSheetId="2">'Evt. ekstra arbejder'!#REF!</definedName>
    <definedName name="HP06_Budget">'TBL Vejanlæg'!#REF!</definedName>
    <definedName name="HP06_Kontrakt" localSheetId="2">'Evt. ekstra arbejder'!#REF!</definedName>
    <definedName name="HP06_Kontrakt">'TBL Vejanlæg'!#REF!</definedName>
    <definedName name="HP06_Udført" localSheetId="2">'Evt. ekstra arbejder'!#REF!</definedName>
    <definedName name="HP06_Udført">'TBL Vejanlæg'!#REF!</definedName>
    <definedName name="HP07_Budget" localSheetId="2">'Evt. ekstra arbejder'!$O$163</definedName>
    <definedName name="HP07_Budget">'TBL Vejanlæg'!$O$150</definedName>
    <definedName name="HP07_Kontrakt" localSheetId="2">'Evt. ekstra arbejder'!$H$163</definedName>
    <definedName name="HP07_Kontrakt">'TBL Vejanlæg'!$H$150</definedName>
    <definedName name="HP07_Udført" localSheetId="2">'Evt. ekstra arbejder'!$K$163</definedName>
    <definedName name="HP07_Udført">'TBL Vejanlæg'!$K$150</definedName>
    <definedName name="HP08_Budget" localSheetId="2">'Evt. ekstra arbejder'!$O$178</definedName>
    <definedName name="HP08_Budget">'TBL Vejanlæg'!$O$165</definedName>
    <definedName name="HP08_Kontrakt" localSheetId="2">'Evt. ekstra arbejder'!$H$178</definedName>
    <definedName name="HP08_Kontrakt">'TBL Vejanlæg'!$H$165</definedName>
    <definedName name="HP08_Udført" localSheetId="2">'Evt. ekstra arbejder'!$K$178</definedName>
    <definedName name="HP08_Udført">'TBL Vejanlæg'!$K$165</definedName>
    <definedName name="HP09_Budget" localSheetId="2">'Evt. ekstra arbejder'!#REF!</definedName>
    <definedName name="HP09_Budget">'TBL Vejanlæg'!#REF!</definedName>
    <definedName name="HP09_Kontrakt" localSheetId="2">'Evt. ekstra arbejder'!#REF!</definedName>
    <definedName name="HP09_Kontrakt">'TBL Vejanlæg'!#REF!</definedName>
    <definedName name="HP09_Udført" localSheetId="2">'Evt. ekstra arbejder'!#REF!</definedName>
    <definedName name="HP09_Udført">'TBL Vejanlæg'!#REF!</definedName>
    <definedName name="HP10_Budget" localSheetId="2">'Evt. ekstra arbejder'!#REF!</definedName>
    <definedName name="HP10_Budget">'TBL Vejanlæg'!#REF!</definedName>
    <definedName name="HP10_Kontrakt" localSheetId="2">'Evt. ekstra arbejder'!#REF!</definedName>
    <definedName name="HP10_Kontrakt">'TBL Vejanlæg'!#REF!</definedName>
    <definedName name="HP10_Udført" localSheetId="2">'Evt. ekstra arbejder'!#REF!</definedName>
    <definedName name="HP10_Udført">'TBL Vejanlæg'!#REF!</definedName>
    <definedName name="HP11_Budget" localSheetId="2">'Evt. ekstra arbejder'!#REF!</definedName>
    <definedName name="HP11_Budget">'TBL Vejanlæg'!#REF!</definedName>
    <definedName name="HP11_kontrakt" localSheetId="2">'Evt. ekstra arbejder'!#REF!</definedName>
    <definedName name="HP11_kontrakt">'TBL Vejanlæg'!#REF!</definedName>
    <definedName name="HP11_Udført" localSheetId="2">'Evt. ekstra arbejder'!#REF!</definedName>
    <definedName name="HP11_Udført">'TBL Vejanlæg'!#REF!</definedName>
    <definedName name="HP12_Budget" localSheetId="2">'Evt. ekstra arbejder'!#REF!</definedName>
    <definedName name="HP12_Budget">'TBL Vejanlæg'!#REF!</definedName>
    <definedName name="HP12_Kontrakt" localSheetId="2">'Evt. ekstra arbejder'!#REF!</definedName>
    <definedName name="HP12_Kontrakt">'TBL Vejanlæg'!#REF!</definedName>
    <definedName name="HP12_Udført" localSheetId="2">'Evt. ekstra arbejder'!#REF!</definedName>
    <definedName name="HP12_Udført">'TBL Vejanlæg'!#REF!</definedName>
    <definedName name="HP13_Budget" localSheetId="2">'Evt. ekstra arbejder'!#REF!</definedName>
    <definedName name="HP13_Budget">'TBL Vejanlæg'!#REF!</definedName>
    <definedName name="HP13_Kontrakt" localSheetId="2">'Evt. ekstra arbejder'!#REF!</definedName>
    <definedName name="HP13_Kontrakt">'TBL Vejanlæg'!#REF!</definedName>
    <definedName name="HP13_Udført" localSheetId="2">'Evt. ekstra arbejder'!#REF!</definedName>
    <definedName name="HP13_Udført">'TBL Vejanlæg'!#REF!</definedName>
    <definedName name="HP14_Kontrakt" localSheetId="2">'Evt. ekstra arbejder'!#REF!</definedName>
    <definedName name="HP14_Kontrakt">'TBL Vejanlæg'!#REF!</definedName>
    <definedName name="_xlnm.Print_Area" localSheetId="2">'Evt. ekstra arbejder'!$A$1:$H$34</definedName>
    <definedName name="_xlnm.Print_Area" localSheetId="0">'Forside Vejanlæg'!$A$1:$N$43</definedName>
    <definedName name="_xlnm.Print_Area" localSheetId="1">'TBL Vejanlæg'!$A$1:$H$225</definedName>
    <definedName name="_xlnm.Print_Titles" localSheetId="2">'Evt. ekstra arbejder'!$1:$2</definedName>
    <definedName name="_xlnm.Print_Titles" localSheetId="0">'Forside Vejanlæg'!$1:$1</definedName>
    <definedName name="_xlnm.Print_Titles" localSheetId="1">'TBL Vejanlæg'!$1:$2</definedName>
    <definedName name="Z_C36BD45E_7A26_427E_9D1C_3938E4714006_.wvu.PrintArea" localSheetId="2" hidden="1">'Evt. ekstra arbejder'!$A$1:$H$237</definedName>
    <definedName name="Z_C36BD45E_7A26_427E_9D1C_3938E4714006_.wvu.PrintArea" localSheetId="0" hidden="1">'Forside Vejanlæg'!$B$3:$M$40</definedName>
    <definedName name="Z_C36BD45E_7A26_427E_9D1C_3938E4714006_.wvu.PrintArea" localSheetId="1" hidden="1">'TBL Vejanlæg'!$A$1:$H$225</definedName>
    <definedName name="Z_C36BD45E_7A26_427E_9D1C_3938E4714006_.wvu.PrintTitles" localSheetId="2" hidden="1">'Evt. ekstra arbejder'!$1:$2</definedName>
    <definedName name="Z_C36BD45E_7A26_427E_9D1C_3938E4714006_.wvu.PrintTitles" localSheetId="1" hidden="1">'TBL Vejanlæg'!$1:$2</definedName>
  </definedNames>
  <calcPr calcId="152511"/>
  <customWorkbookViews>
    <customWorkbookView name="tbl" guid="{C36BD45E-7A26-427E-9D1C-3938E4714006}" maximized="1" windowWidth="1276" windowHeight="602" tabRatio="881" activeSheetId="12"/>
  </customWorkbookViews>
</workbook>
</file>

<file path=xl/calcChain.xml><?xml version="1.0" encoding="utf-8"?>
<calcChain xmlns="http://schemas.openxmlformats.org/spreadsheetml/2006/main">
  <c r="L18" i="7" l="1"/>
  <c r="H219" i="4"/>
  <c r="H220" i="4"/>
  <c r="H221" i="4"/>
  <c r="H222" i="4"/>
  <c r="H218" i="4"/>
  <c r="H209" i="4"/>
  <c r="H208" i="4"/>
  <c r="H199" i="4"/>
  <c r="H201" i="4" s="1"/>
  <c r="H158" i="4"/>
  <c r="H133" i="4"/>
  <c r="H126" i="4"/>
  <c r="H119" i="4"/>
  <c r="H111" i="4"/>
  <c r="H103" i="4"/>
  <c r="H93" i="4"/>
  <c r="H94" i="4"/>
  <c r="H95" i="4"/>
  <c r="H96" i="4"/>
  <c r="H97" i="4"/>
  <c r="H98" i="4"/>
  <c r="H99" i="4"/>
  <c r="H100" i="4"/>
  <c r="H92" i="4"/>
  <c r="H87" i="4"/>
  <c r="H88" i="4"/>
  <c r="H89" i="4"/>
  <c r="H81" i="4"/>
  <c r="H82" i="4"/>
  <c r="H83" i="4"/>
  <c r="H77" i="4"/>
  <c r="H66" i="4"/>
  <c r="H67" i="4"/>
  <c r="H68" i="4"/>
  <c r="H69" i="4"/>
  <c r="H70" i="4"/>
  <c r="H65" i="4"/>
  <c r="H50" i="4"/>
  <c r="H51" i="4"/>
  <c r="H49" i="4"/>
  <c r="H42" i="4"/>
  <c r="H43" i="4"/>
  <c r="H44" i="4"/>
  <c r="H45" i="4"/>
  <c r="H41" i="4"/>
  <c r="H38" i="4"/>
  <c r="H37" i="4"/>
  <c r="H31" i="4"/>
  <c r="H32" i="4"/>
  <c r="H33" i="4"/>
  <c r="H34" i="4"/>
  <c r="H28" i="4"/>
  <c r="H61" i="4"/>
  <c r="H60" i="4"/>
  <c r="H59" i="4"/>
  <c r="H58" i="4"/>
  <c r="H57" i="4"/>
  <c r="H25" i="4"/>
  <c r="H24" i="4"/>
  <c r="H23" i="4"/>
  <c r="H22" i="4"/>
  <c r="H31" i="9"/>
  <c r="H30" i="9"/>
  <c r="H14" i="9"/>
  <c r="H15" i="9"/>
  <c r="H16" i="9"/>
  <c r="H17" i="9"/>
  <c r="H18" i="9"/>
  <c r="H19" i="9"/>
  <c r="H20" i="9"/>
  <c r="H21" i="9"/>
  <c r="H22" i="9"/>
  <c r="H23" i="9"/>
  <c r="H24" i="9"/>
  <c r="H13" i="9"/>
  <c r="H6" i="9"/>
  <c r="H7" i="9"/>
  <c r="H5" i="9"/>
  <c r="N5" i="9"/>
  <c r="O5" i="9" s="1"/>
  <c r="K5" i="9"/>
  <c r="N3" i="9"/>
  <c r="O3" i="9" s="1"/>
  <c r="K3" i="9"/>
  <c r="K7" i="9" l="1"/>
  <c r="H26" i="9"/>
  <c r="L22" i="7" s="1"/>
  <c r="H33" i="9"/>
  <c r="L23" i="7" s="1"/>
  <c r="H9" i="9"/>
  <c r="L21" i="7" s="1"/>
  <c r="O7" i="9"/>
  <c r="H190" i="4"/>
  <c r="K206" i="9" l="1"/>
  <c r="K213" i="9" s="1"/>
  <c r="N196" i="9"/>
  <c r="O196" i="9" s="1"/>
  <c r="N193" i="9"/>
  <c r="O193" i="9" s="1"/>
  <c r="O189" i="9"/>
  <c r="K189" i="9"/>
  <c r="O178" i="9"/>
  <c r="K178" i="9"/>
  <c r="N170" i="9"/>
  <c r="N168" i="9"/>
  <c r="O163" i="9"/>
  <c r="K163" i="9"/>
  <c r="O134" i="9"/>
  <c r="K134" i="9"/>
  <c r="R132" i="9"/>
  <c r="O126" i="9"/>
  <c r="K126" i="9"/>
  <c r="K124" i="9"/>
  <c r="N78" i="9"/>
  <c r="N68" i="9"/>
  <c r="O68" i="9" s="1"/>
  <c r="K68" i="9"/>
  <c r="N67" i="9"/>
  <c r="O67" i="9" s="1"/>
  <c r="K67" i="9"/>
  <c r="N63" i="9"/>
  <c r="O63" i="9" s="1"/>
  <c r="K63" i="9"/>
  <c r="N62" i="9"/>
  <c r="K62" i="9"/>
  <c r="N46" i="9"/>
  <c r="N45" i="9"/>
  <c r="N43" i="9"/>
  <c r="N41" i="9"/>
  <c r="O41" i="9" s="1"/>
  <c r="J41" i="9"/>
  <c r="K41" i="9" s="1"/>
  <c r="N33" i="9"/>
  <c r="N32" i="9"/>
  <c r="N31" i="9"/>
  <c r="N29" i="9"/>
  <c r="N28" i="9"/>
  <c r="O28" i="9" s="1"/>
  <c r="K28" i="9"/>
  <c r="N27" i="9"/>
  <c r="O27" i="9" s="1"/>
  <c r="K27" i="9"/>
  <c r="N26" i="9"/>
  <c r="O26" i="9" s="1"/>
  <c r="K26" i="9"/>
  <c r="N19" i="9"/>
  <c r="O19" i="9" s="1"/>
  <c r="K19" i="9"/>
  <c r="N18" i="9"/>
  <c r="O18" i="9" s="1"/>
  <c r="K18" i="9"/>
  <c r="K21" i="9" l="1"/>
  <c r="O85" i="9"/>
  <c r="O21" i="9"/>
  <c r="K85" i="9"/>
  <c r="O206" i="9"/>
  <c r="O213" i="9" s="1"/>
  <c r="R119" i="4"/>
  <c r="N65" i="4" l="1"/>
  <c r="H192" i="4" l="1"/>
  <c r="K111" i="4" l="1"/>
  <c r="F30" i="4" l="1"/>
  <c r="F140" i="4" l="1"/>
  <c r="H140" i="4" s="1"/>
  <c r="F136" i="4"/>
  <c r="F130" i="4"/>
  <c r="H106" i="4" l="1"/>
  <c r="H104" i="4"/>
  <c r="H86" i="4"/>
  <c r="H85" i="4"/>
  <c r="H84" i="4"/>
  <c r="H80" i="4"/>
  <c r="H79" i="4"/>
  <c r="H75" i="4"/>
  <c r="H74" i="4"/>
  <c r="H105" i="4" l="1"/>
  <c r="L11" i="7" s="1"/>
  <c r="D19" i="7"/>
  <c r="D18" i="7"/>
  <c r="D17" i="7"/>
  <c r="D16" i="7"/>
  <c r="D15" i="7"/>
  <c r="D14" i="7"/>
  <c r="D13" i="7"/>
  <c r="D12" i="7"/>
  <c r="D11" i="7"/>
  <c r="D10" i="7"/>
  <c r="D9" i="7"/>
  <c r="F144" i="4"/>
  <c r="H144" i="4" s="1"/>
  <c r="F29" i="4"/>
  <c r="H29" i="4" s="1"/>
  <c r="H141" i="4" l="1"/>
  <c r="J28" i="4" l="1"/>
  <c r="H18" i="4" l="1"/>
  <c r="H21" i="4"/>
  <c r="N21" i="4"/>
  <c r="H217" i="4" l="1"/>
  <c r="H216" i="4"/>
  <c r="H224" i="4" l="1"/>
  <c r="L20" i="7" s="1"/>
  <c r="N32" i="4"/>
  <c r="H207" i="4" l="1"/>
  <c r="H206" i="4" l="1"/>
  <c r="H211" i="4" s="1"/>
  <c r="L19" i="7" s="1"/>
  <c r="N33" i="4"/>
  <c r="N30" i="4"/>
  <c r="N28" i="4"/>
  <c r="N17" i="4"/>
  <c r="N19" i="4"/>
  <c r="N20" i="4"/>
  <c r="H17" i="4"/>
  <c r="H30" i="4"/>
  <c r="H64" i="4"/>
  <c r="H148" i="4"/>
  <c r="H20" i="4"/>
  <c r="N49" i="4" l="1"/>
  <c r="K49" i="4"/>
  <c r="H56" i="4" l="1"/>
  <c r="H191" i="4" l="1"/>
  <c r="N14" i="4" l="1"/>
  <c r="H163" i="4"/>
  <c r="H182" i="4"/>
  <c r="H183" i="4"/>
  <c r="H184" i="4"/>
  <c r="H185" i="4"/>
  <c r="H186" i="4"/>
  <c r="H187" i="4"/>
  <c r="H188" i="4"/>
  <c r="H189" i="4"/>
  <c r="H193" i="4"/>
  <c r="H181" i="4"/>
  <c r="H171" i="4"/>
  <c r="H172" i="4"/>
  <c r="H173" i="4"/>
  <c r="H174" i="4"/>
  <c r="H170" i="4"/>
  <c r="H156" i="4"/>
  <c r="H157" i="4"/>
  <c r="H159" i="4"/>
  <c r="H160" i="4"/>
  <c r="H161" i="4"/>
  <c r="H162" i="4"/>
  <c r="H155" i="4"/>
  <c r="H127" i="4"/>
  <c r="H128" i="4"/>
  <c r="H129" i="4"/>
  <c r="H130" i="4"/>
  <c r="H131" i="4"/>
  <c r="H132" i="4"/>
  <c r="H134" i="4"/>
  <c r="H135" i="4"/>
  <c r="H136" i="4"/>
  <c r="H137" i="4"/>
  <c r="H138" i="4"/>
  <c r="H139" i="4"/>
  <c r="H142" i="4"/>
  <c r="H143" i="4"/>
  <c r="H145" i="4"/>
  <c r="H146" i="4"/>
  <c r="H147" i="4"/>
  <c r="H118" i="4"/>
  <c r="H121" i="4" s="1"/>
  <c r="L13" i="7" s="1"/>
  <c r="H110" i="4"/>
  <c r="H15" i="4"/>
  <c r="H16" i="4"/>
  <c r="H19" i="4"/>
  <c r="H26" i="4"/>
  <c r="H27" i="4"/>
  <c r="H48" i="4"/>
  <c r="H52" i="4"/>
  <c r="H53" i="4"/>
  <c r="H54" i="4"/>
  <c r="H55" i="4"/>
  <c r="H14" i="4"/>
  <c r="H7" i="4"/>
  <c r="H6" i="4"/>
  <c r="H165" i="4" l="1"/>
  <c r="L15" i="7" s="1"/>
  <c r="H194" i="4"/>
  <c r="L17" i="7" s="1"/>
  <c r="H150" i="4"/>
  <c r="L14" i="7" s="1"/>
  <c r="H176" i="4"/>
  <c r="L16" i="7" s="1"/>
  <c r="H9" i="4"/>
  <c r="L9" i="7" s="1"/>
  <c r="K55" i="4" l="1"/>
  <c r="N55" i="4"/>
  <c r="O55" i="4" s="1"/>
  <c r="K194" i="4" l="1"/>
  <c r="K201" i="4" s="1"/>
  <c r="O176" i="4"/>
  <c r="K176" i="4"/>
  <c r="H168" i="4" l="1"/>
  <c r="H169" i="4"/>
  <c r="H180" i="4"/>
  <c r="H71" i="4"/>
  <c r="H72" i="4" s="1"/>
  <c r="L10" i="7" s="1"/>
  <c r="H73" i="4"/>
  <c r="H107" i="4"/>
  <c r="H108" i="4"/>
  <c r="H109" i="4"/>
  <c r="H112" i="4"/>
  <c r="H113" i="4" s="1"/>
  <c r="L12" i="7" s="1"/>
  <c r="H114" i="4"/>
  <c r="H116" i="4"/>
  <c r="H117" i="4"/>
  <c r="K54" i="4"/>
  <c r="L25" i="7" l="1"/>
  <c r="N183" i="4" l="1"/>
  <c r="O183" i="4" s="1"/>
  <c r="N180" i="4"/>
  <c r="O180" i="4" s="1"/>
  <c r="O194" i="4" l="1"/>
  <c r="O201" i="4" s="1"/>
  <c r="N155" i="4"/>
  <c r="N157" i="4"/>
  <c r="O28" i="4" l="1"/>
  <c r="K28" i="4"/>
  <c r="N50" i="4" l="1"/>
  <c r="O50" i="4" s="1"/>
  <c r="K50" i="4"/>
  <c r="N15" i="4"/>
  <c r="O15" i="4" s="1"/>
  <c r="K15" i="4"/>
  <c r="O14" i="4" l="1"/>
  <c r="N16" i="4"/>
  <c r="O16" i="4" s="1"/>
  <c r="N54" i="4"/>
  <c r="O54" i="4" s="1"/>
  <c r="K14" i="4"/>
  <c r="K16" i="4"/>
  <c r="N6" i="4"/>
  <c r="O6" i="4" s="1"/>
  <c r="K6" i="4"/>
  <c r="N7" i="4"/>
  <c r="O7" i="4" s="1"/>
  <c r="K7" i="4"/>
  <c r="O113" i="4"/>
  <c r="K113" i="4"/>
  <c r="K72" i="4" l="1"/>
  <c r="O72" i="4"/>
  <c r="K165" i="4"/>
  <c r="O9" i="4"/>
  <c r="K150" i="4"/>
  <c r="K121" i="4"/>
  <c r="K9" i="4"/>
  <c r="O165" i="4"/>
  <c r="O150" i="4"/>
  <c r="O121" i="4"/>
</calcChain>
</file>

<file path=xl/comments1.xml><?xml version="1.0" encoding="utf-8"?>
<comments xmlns="http://schemas.openxmlformats.org/spreadsheetml/2006/main">
  <authors>
    <author>Jan Aagaard</author>
    <author>Thomas Nissen (THNI)</author>
    <author>Maiken Lyngsø Kristensen (MAK)</author>
  </authors>
  <commentList>
    <comment ref="J2" authorId="0" shapeId="0">
      <text>
        <r>
          <rPr>
            <b/>
            <sz val="10"/>
            <color indexed="81"/>
            <rFont val="Tahoma"/>
            <family val="2"/>
          </rPr>
          <t>Udførte mængder</t>
        </r>
        <r>
          <rPr>
            <sz val="10"/>
            <color indexed="81"/>
            <rFont val="Tahoma"/>
            <family val="2"/>
          </rPr>
          <t xml:space="preserve">
Hvis tal i kolonnen "Antal enheder" bliver røde i </t>
        </r>
        <r>
          <rPr>
            <i/>
            <sz val="10"/>
            <color indexed="10"/>
            <rFont val="Tahoma"/>
            <family val="2"/>
          </rPr>
          <t>kursiv,</t>
        </r>
        <r>
          <rPr>
            <sz val="10"/>
            <color indexed="81"/>
            <rFont val="Tahoma"/>
            <family val="2"/>
          </rPr>
          <t xml:space="preserve"> er det fordi de udførte mængder er større end de budgetterede.
</t>
        </r>
        <r>
          <rPr>
            <sz val="10"/>
            <color indexed="23"/>
            <rFont val="Tahoma"/>
            <family val="2"/>
          </rPr>
          <t>Check om den mængde entreprenøren har oplyst som udført er korrekt.
Hvis ja, må du øge mængderne i kolonnen "Budget" så de er lig med eller større end den udførte mængde.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10"/>
            <color indexed="81"/>
            <rFont val="Tahoma"/>
            <family val="2"/>
          </rPr>
          <t>Dokumentation af ændringer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1. Opret nyt ark</t>
        </r>
        <r>
          <rPr>
            <sz val="10"/>
            <color indexed="81"/>
            <rFont val="Tahoma"/>
            <family val="2"/>
          </rPr>
          <t xml:space="preserve">
Du </t>
        </r>
        <r>
          <rPr>
            <b/>
            <sz val="10"/>
            <color indexed="81"/>
            <rFont val="Tahoma"/>
            <family val="2"/>
          </rPr>
          <t>skal</t>
        </r>
        <r>
          <rPr>
            <sz val="10"/>
            <color indexed="81"/>
            <rFont val="Tahoma"/>
            <family val="2"/>
          </rPr>
          <t xml:space="preserve"> oprette en nyt ark for den pågældende post.
</t>
        </r>
        <r>
          <rPr>
            <sz val="10"/>
            <color indexed="23"/>
            <rFont val="Tahoma"/>
            <family val="2"/>
          </rPr>
          <t>Gøres nemmest ved at kopiere arket "Mængdeændringer (Eksempel)", omdøbe det og tilrette det. Omdøb det TBL+post nr. fx TBL 02.02.01.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2. Indsæt formel med link</t>
        </r>
        <r>
          <rPr>
            <sz val="10"/>
            <color indexed="81"/>
            <rFont val="Tahoma"/>
            <family val="2"/>
          </rPr>
          <t xml:space="preserve">
Indsæt en formel til posten herunder så du linker til det nye ark for at hente tallet for mængdeændringen så tilbudslisten automatisk opdateres næste gang der er ændringer.
</t>
        </r>
        <r>
          <rPr>
            <b/>
            <sz val="10"/>
            <color indexed="81"/>
            <rFont val="Tahoma"/>
            <family val="2"/>
          </rPr>
          <t>3. Indsæt hyperlink</t>
        </r>
        <r>
          <rPr>
            <sz val="10"/>
            <color indexed="81"/>
            <rFont val="Tahoma"/>
            <family val="2"/>
          </rPr>
          <t xml:space="preserve">
Du </t>
        </r>
        <r>
          <rPr>
            <b/>
            <sz val="10"/>
            <color indexed="81"/>
            <rFont val="Tahoma"/>
            <family val="2"/>
          </rPr>
          <t>kan</t>
        </r>
        <r>
          <rPr>
            <sz val="10"/>
            <color indexed="81"/>
            <rFont val="Tahoma"/>
            <family val="2"/>
          </rPr>
          <t xml:space="preserve"> indsætte et hyperlink herunder til arket for den nye post, så arket automatisk åbner når du klikker på mængden.
</t>
        </r>
        <r>
          <rPr>
            <sz val="10"/>
            <color indexed="23"/>
            <rFont val="Tahoma"/>
            <family val="2"/>
          </rPr>
          <t>- Tryk på ikonet "Indsæt hyperlink" i menubjælken ovenfor
- Tryk på det nederste "G</t>
        </r>
        <r>
          <rPr>
            <u/>
            <sz val="10"/>
            <color indexed="23"/>
            <rFont val="Tahoma"/>
            <family val="2"/>
          </rPr>
          <t>e</t>
        </r>
        <r>
          <rPr>
            <sz val="10"/>
            <color indexed="23"/>
            <rFont val="Tahoma"/>
            <family val="2"/>
          </rPr>
          <t>nnemse" (det udfor "Navngiven placering i fil")
 -Vælg arket for den nye post i vinduet, der dukker op og tryk "OK".</t>
        </r>
      </text>
    </comment>
    <comment ref="N2" authorId="0" shapeId="0">
      <text>
        <r>
          <rPr>
            <b/>
            <sz val="10"/>
            <color indexed="81"/>
            <rFont val="Tahoma"/>
            <family val="2"/>
          </rPr>
          <t>Normale, Skønnede og Fiktive mængder</t>
        </r>
        <r>
          <rPr>
            <sz val="10"/>
            <color indexed="81"/>
            <rFont val="Tahoma"/>
            <family val="2"/>
          </rPr>
          <t xml:space="preserve">
Hvis tallet i kolonnen "Mængde i alt" bliver rødt i </t>
        </r>
        <r>
          <rPr>
            <i/>
            <sz val="10"/>
            <color indexed="10"/>
            <rFont val="Tahoma"/>
            <family val="2"/>
          </rPr>
          <t>kursiv,</t>
        </r>
        <r>
          <rPr>
            <sz val="10"/>
            <color indexed="81"/>
            <rFont val="Tahoma"/>
            <family val="2"/>
          </rPr>
          <t xml:space="preserve"> er det fordi variationsprocenten som angivet i TAG'en er overskredet.
</t>
        </r>
        <r>
          <rPr>
            <sz val="10"/>
            <color indexed="23"/>
            <rFont val="Tahoma"/>
            <family val="2"/>
          </rPr>
          <t>Normalt er der en variationsprocent på +/- 100% på mængden af de enkelte poster.
Er der sat et "S" eller "F" i den smalle kolonne efter "Enhed" betyder det at mængden er"Skønnet", henholdsvis "Fiktiv".
For skønnede mængder er i TAG angivet en variationsprocenet på -100/+ 200%, mens den for fiktive mængder er på -100/+300%.
Overskrides de nævnte grænser, er der - for både bygherre og entreprenør - mulighed for at forhandle en ny enhedspris. Derfor gøres der opmærksom på dette, hvis variationsprocenterne overskrides.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Thomas Nissen (THNI):</t>
        </r>
        <r>
          <rPr>
            <sz val="9"/>
            <color indexed="81"/>
            <rFont val="Tahoma"/>
            <family val="2"/>
          </rPr>
          <t xml:space="preserve">
MAK: Skriv i SAB at BS og SG skal adskilles
</t>
        </r>
      </text>
    </comment>
    <comment ref="D19" authorId="2" shapeId="0">
      <text>
        <r>
          <rPr>
            <b/>
            <sz val="9"/>
            <color indexed="81"/>
            <rFont val="Tahoma"/>
            <family val="2"/>
          </rPr>
          <t>Maiken Lyngsø Kristensen (MAK):</t>
        </r>
        <r>
          <rPr>
            <sz val="9"/>
            <color indexed="81"/>
            <rFont val="Tahoma"/>
            <family val="2"/>
          </rPr>
          <t xml:space="preserve">
under eksist asfalt</t>
        </r>
      </text>
    </comment>
    <comment ref="D24" authorId="2" shapeId="0">
      <text>
        <r>
          <rPr>
            <b/>
            <sz val="9"/>
            <color indexed="81"/>
            <rFont val="Tahoma"/>
            <family val="2"/>
          </rPr>
          <t>Maiken Lyngsø Kristensen (MAK):</t>
        </r>
        <r>
          <rPr>
            <sz val="9"/>
            <color indexed="81"/>
            <rFont val="Tahoma"/>
            <family val="2"/>
          </rPr>
          <t xml:space="preserve">
Find evt en anden post!!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Thomas Nissen (THNI):</t>
        </r>
        <r>
          <rPr>
            <sz val="9"/>
            <color indexed="81"/>
            <rFont val="Tahoma"/>
            <family val="2"/>
          </rPr>
          <t xml:space="preserve">
OBS!! Bassin ikke medtaget - hvad blev konklusionen?
</t>
        </r>
      </text>
    </comment>
    <comment ref="D69" authorId="2" shapeId="0">
      <text>
        <r>
          <rPr>
            <b/>
            <sz val="9"/>
            <color indexed="81"/>
            <rFont val="Tahoma"/>
            <charset val="1"/>
          </rPr>
          <t>Maiken Lyngsø Kristensen (MAK):</t>
        </r>
        <r>
          <rPr>
            <sz val="9"/>
            <color indexed="81"/>
            <rFont val="Tahoma"/>
            <charset val="1"/>
          </rPr>
          <t xml:space="preserve">
SG_BL_nivelle</t>
        </r>
      </text>
    </comment>
    <comment ref="D125" authorId="2" shapeId="0">
      <text>
        <r>
          <rPr>
            <b/>
            <sz val="9"/>
            <color indexed="81"/>
            <rFont val="Tahoma"/>
            <family val="2"/>
          </rPr>
          <t>Maiken Lyngsø Kristensen (MAK):</t>
        </r>
        <r>
          <rPr>
            <sz val="9"/>
            <color indexed="81"/>
            <rFont val="Tahoma"/>
            <family val="2"/>
          </rPr>
          <t xml:space="preserve">
Tilret tværsnit
</t>
        </r>
      </text>
    </comment>
  </commentList>
</comments>
</file>

<file path=xl/comments2.xml><?xml version="1.0" encoding="utf-8"?>
<comments xmlns="http://schemas.openxmlformats.org/spreadsheetml/2006/main">
  <authors>
    <author>Jan Aagaard</author>
  </authors>
  <commentList>
    <comment ref="J2" authorId="0" shapeId="0">
      <text>
        <r>
          <rPr>
            <b/>
            <sz val="10"/>
            <color indexed="81"/>
            <rFont val="Tahoma"/>
            <family val="2"/>
          </rPr>
          <t>Udførte mængder</t>
        </r>
        <r>
          <rPr>
            <sz val="10"/>
            <color indexed="81"/>
            <rFont val="Tahoma"/>
            <family val="2"/>
          </rPr>
          <t xml:space="preserve">
Hvis tal i kolonnen "Antal enheder" bliver røde i </t>
        </r>
        <r>
          <rPr>
            <i/>
            <sz val="10"/>
            <color indexed="10"/>
            <rFont val="Tahoma"/>
            <family val="2"/>
          </rPr>
          <t>kursiv,</t>
        </r>
        <r>
          <rPr>
            <sz val="10"/>
            <color indexed="81"/>
            <rFont val="Tahoma"/>
            <family val="2"/>
          </rPr>
          <t xml:space="preserve"> er det fordi de udførte mængder er større end de budgetterede.
</t>
        </r>
        <r>
          <rPr>
            <sz val="10"/>
            <color indexed="23"/>
            <rFont val="Tahoma"/>
            <family val="2"/>
          </rPr>
          <t>Check om den mængde entreprenøren har oplyst som udført er korrekt.
Hvis ja, må du øge mængderne i kolonnen "Budget" så de er lig med eller større end den udførte mængde.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10"/>
            <color indexed="81"/>
            <rFont val="Tahoma"/>
            <family val="2"/>
          </rPr>
          <t>Dokumentation af ændringer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1. Opret nyt ark</t>
        </r>
        <r>
          <rPr>
            <sz val="10"/>
            <color indexed="81"/>
            <rFont val="Tahoma"/>
            <family val="2"/>
          </rPr>
          <t xml:space="preserve">
Du </t>
        </r>
        <r>
          <rPr>
            <b/>
            <sz val="10"/>
            <color indexed="81"/>
            <rFont val="Tahoma"/>
            <family val="2"/>
          </rPr>
          <t>skal</t>
        </r>
        <r>
          <rPr>
            <sz val="10"/>
            <color indexed="81"/>
            <rFont val="Tahoma"/>
            <family val="2"/>
          </rPr>
          <t xml:space="preserve"> oprette en nyt ark for den pågældende post.
</t>
        </r>
        <r>
          <rPr>
            <sz val="10"/>
            <color indexed="23"/>
            <rFont val="Tahoma"/>
            <family val="2"/>
          </rPr>
          <t>Gøres nemmest ved at kopiere arket "Mængdeændringer (Eksempel)", omdøbe det og tilrette det. Omdøb det TBL+post nr. fx TBL 02.02.01.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2. Indsæt formel med link</t>
        </r>
        <r>
          <rPr>
            <sz val="10"/>
            <color indexed="81"/>
            <rFont val="Tahoma"/>
            <family val="2"/>
          </rPr>
          <t xml:space="preserve">
Indsæt en formel til posten herunder så du linker til det nye ark for at hente tallet for mængdeændringen så tilbudslisten automatisk opdateres næste gang der er ændringer.
</t>
        </r>
        <r>
          <rPr>
            <b/>
            <sz val="10"/>
            <color indexed="81"/>
            <rFont val="Tahoma"/>
            <family val="2"/>
          </rPr>
          <t>3. Indsæt hyperlink</t>
        </r>
        <r>
          <rPr>
            <sz val="10"/>
            <color indexed="81"/>
            <rFont val="Tahoma"/>
            <family val="2"/>
          </rPr>
          <t xml:space="preserve">
Du </t>
        </r>
        <r>
          <rPr>
            <b/>
            <sz val="10"/>
            <color indexed="81"/>
            <rFont val="Tahoma"/>
            <family val="2"/>
          </rPr>
          <t>kan</t>
        </r>
        <r>
          <rPr>
            <sz val="10"/>
            <color indexed="81"/>
            <rFont val="Tahoma"/>
            <family val="2"/>
          </rPr>
          <t xml:space="preserve"> indsætte et hyperlink herunder til arket for den nye post, så arket automatisk åbner når du klikker på mængden.
</t>
        </r>
        <r>
          <rPr>
            <sz val="10"/>
            <color indexed="23"/>
            <rFont val="Tahoma"/>
            <family val="2"/>
          </rPr>
          <t>- Tryk på ikonet "Indsæt hyperlink" i menubjælken ovenfor
- Tryk på det nederste "G</t>
        </r>
        <r>
          <rPr>
            <u/>
            <sz val="10"/>
            <color indexed="23"/>
            <rFont val="Tahoma"/>
            <family val="2"/>
          </rPr>
          <t>e</t>
        </r>
        <r>
          <rPr>
            <sz val="10"/>
            <color indexed="23"/>
            <rFont val="Tahoma"/>
            <family val="2"/>
          </rPr>
          <t>nnemse" (det udfor "Navngiven placering i fil")
 -Vælg arket for den nye post i vinduet, der dukker op og tryk "OK".</t>
        </r>
      </text>
    </comment>
    <comment ref="N2" authorId="0" shapeId="0">
      <text>
        <r>
          <rPr>
            <b/>
            <sz val="10"/>
            <color indexed="81"/>
            <rFont val="Tahoma"/>
            <family val="2"/>
          </rPr>
          <t>Normale, Skønnede og Fiktive mængder</t>
        </r>
        <r>
          <rPr>
            <sz val="10"/>
            <color indexed="81"/>
            <rFont val="Tahoma"/>
            <family val="2"/>
          </rPr>
          <t xml:space="preserve">
Hvis tallet i kolonnen "Mængde i alt" bliver rødt i </t>
        </r>
        <r>
          <rPr>
            <i/>
            <sz val="10"/>
            <color indexed="10"/>
            <rFont val="Tahoma"/>
            <family val="2"/>
          </rPr>
          <t>kursiv,</t>
        </r>
        <r>
          <rPr>
            <sz val="10"/>
            <color indexed="81"/>
            <rFont val="Tahoma"/>
            <family val="2"/>
          </rPr>
          <t xml:space="preserve"> er det fordi variationsprocenten som angivet i TAG'en er overskredet.
</t>
        </r>
        <r>
          <rPr>
            <sz val="10"/>
            <color indexed="23"/>
            <rFont val="Tahoma"/>
            <family val="2"/>
          </rPr>
          <t>Normalt er der en variationsprocent på +/- 100% på mængden af de enkelte poster.
Er der sat et "S" eller "F" i den smalle kolonne efter "Enhed" betyder det at mængden er"Skønnet", henholdsvis "Fiktiv".
For skønnede mængder er i TAG angivet en variationsprocenet på -100/+ 200%, mens den for fiktive mængder er på -100/+300%.
Overskrides de nævnte grænser, er der - for både bygherre og entreprenør - mulighed for at forhandle en ny enhedspris. Derfor gøres der opmærksom på dette, hvis variationsprocenterne overskrides.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<sst xmlns="http://schemas.openxmlformats.org/spreadsheetml/2006/main" count="560" uniqueCount="281">
  <si>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</si>
  <si>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</si>
  <si>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</si>
  <si>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</si>
  <si>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</si>
  <si>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</si>
  <si>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HP</t>
  </si>
  <si>
    <t>PO</t>
  </si>
  <si>
    <t>UP</t>
  </si>
  <si>
    <t xml:space="preserve">Etablering, drift og rømning </t>
  </si>
  <si>
    <t>sum</t>
  </si>
  <si>
    <t xml:space="preserve">Færdselsregulerende foranstaltninger </t>
  </si>
  <si>
    <t>FORBEREDENDE ARBEJDER</t>
  </si>
  <si>
    <t>BROLÆGNING</t>
  </si>
  <si>
    <t>BETONKANTSTEN, FLISER OG AFLØBSRENDER</t>
  </si>
  <si>
    <t>Post</t>
  </si>
  <si>
    <t>Betegnelse</t>
  </si>
  <si>
    <t>I alt</t>
  </si>
  <si>
    <t>ARBEJDSPLADS MV.</t>
  </si>
  <si>
    <t>02</t>
  </si>
  <si>
    <t>03</t>
  </si>
  <si>
    <t>04</t>
  </si>
  <si>
    <t>05</t>
  </si>
  <si>
    <t>07</t>
  </si>
  <si>
    <t>08</t>
  </si>
  <si>
    <t xml:space="preserve"> kr.</t>
  </si>
  <si>
    <t>Udført</t>
  </si>
  <si>
    <t>Beskrivelse af ydelser</t>
  </si>
  <si>
    <t>Kontrakt</t>
  </si>
  <si>
    <t>Enhed</t>
  </si>
  <si>
    <t>Antal enheder</t>
  </si>
  <si>
    <t>Enhedspris [kr.]</t>
  </si>
  <si>
    <t>Total pris [kr.]</t>
  </si>
  <si>
    <t>Budget</t>
  </si>
  <si>
    <t>Mængde-ændringer</t>
  </si>
  <si>
    <t>Mængde
i alt</t>
  </si>
  <si>
    <t>RÅJORDSARBEJDER</t>
  </si>
  <si>
    <t>Projektnavn</t>
  </si>
  <si>
    <t>Tilbudet udgør et samlet beløb excl. moms på kr.:  (skriver kr.)</t>
  </si>
  <si>
    <t>AFSLUTTENDE ARBEJDER</t>
  </si>
  <si>
    <t>BRØNDE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</si>
  <si>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</si>
  <si>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</si>
  <si>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stk</t>
  </si>
  <si>
    <t>06</t>
  </si>
  <si>
    <t xml:space="preserve"> I alt at overføre til forside Vejanlæg</t>
  </si>
  <si>
    <t xml:space="preserve">Tilbudssum i alt excl. moms </t>
  </si>
  <si>
    <t>KØREBANE AFMÆRKNING</t>
  </si>
  <si>
    <t>SKILTE</t>
  </si>
  <si>
    <t>lbm</t>
  </si>
  <si>
    <t xml:space="preserve">GRUSASFALTBETON </t>
  </si>
  <si>
    <t>ASFALTBETON</t>
  </si>
  <si>
    <t>LEDNINGER</t>
  </si>
  <si>
    <t>BUNDSIKRING</t>
  </si>
  <si>
    <t>STABILGRUS</t>
  </si>
  <si>
    <t>ASFALTARBEJDE</t>
  </si>
  <si>
    <t>09</t>
  </si>
  <si>
    <t>10</t>
  </si>
  <si>
    <t>AFMÆRKNINGSMATERIEL</t>
  </si>
  <si>
    <t>DIVERSE</t>
  </si>
  <si>
    <t>ARBEJDSPLADS MV:</t>
  </si>
  <si>
    <t>Skæring af asfalt, t = 50 - 150 mm</t>
  </si>
  <si>
    <t>Asfalt, at opbryde og bortskaffe, t = 50 - 150 mm</t>
  </si>
  <si>
    <t>Bundsikringsgrus, at levere og udlægge i kørebaneareal, fortov og stianlæg</t>
  </si>
  <si>
    <t>SG II, at levere og indbygge i kørebaneareal, fortov og stiareal</t>
  </si>
  <si>
    <t>Skriver kroner:</t>
  </si>
  <si>
    <t>Dato:</t>
  </si>
  <si>
    <t>Firmastempel:</t>
  </si>
  <si>
    <t>Underskrift</t>
  </si>
  <si>
    <t>CVR. Nr</t>
  </si>
  <si>
    <t>Modtagne rettelsesblade:</t>
  </si>
  <si>
    <t>t</t>
  </si>
  <si>
    <t>Hajtænder</t>
  </si>
  <si>
    <t>Støvring Ådale</t>
  </si>
  <si>
    <t>Kommentarer</t>
  </si>
  <si>
    <t>GAB I, 16 t, spec. 40/60,  t = 60 mm</t>
  </si>
  <si>
    <t>AB, spec. 40/60, t = 30 mm</t>
  </si>
  <si>
    <t>AB, spec. 70/100, t = 25 mm</t>
  </si>
  <si>
    <t>ABB modif. t = 55 mm</t>
  </si>
  <si>
    <t>Pulverasfalt, t = 20 mm</t>
  </si>
  <si>
    <t>GAB II, 16t, spec. 40/60, t = 95</t>
  </si>
  <si>
    <t>Cirkelsten (15/30 x 39 50), at levere og sætte i beton</t>
  </si>
  <si>
    <t>Rotundeblokke (12/17 x 30 x 50), at levere og sætte i beton</t>
  </si>
  <si>
    <t>Fortov inkl. levering, udlægning og 3 cm afretningsgrus, betonfliser 470 x 625 x 70 mm m/2x1 rækker "slidte svenske" chaussésten</t>
  </si>
  <si>
    <t>Granitchaussésten "slidte svenske", at levere og sætte i grus (ved kryds)</t>
  </si>
  <si>
    <t>Brostenstensbånd (Kinesisk, rød/grå, 150 mm), at levere og sætte i beton</t>
  </si>
  <si>
    <t>0,10 m brede linjer</t>
  </si>
  <si>
    <t>0,30 m brede linjer</t>
  </si>
  <si>
    <t>Fladeafmærkning. Spærreflader, fodgængerfelter mv.</t>
  </si>
  <si>
    <t>Cyklistsymboler</t>
  </si>
  <si>
    <t>B11, at levere og montere, inkl. Stander og fundament</t>
  </si>
  <si>
    <t>D15.3, at levere og montere, inkl. Stander og fundament</t>
  </si>
  <si>
    <t>D 11.3, at levere og montere, inkl. Stander og fundament</t>
  </si>
  <si>
    <t>D27.1, at levere og montere, inkl. Stander og fundament</t>
  </si>
  <si>
    <t>E18.1, at levere og montere, inkl. Stander og fundament</t>
  </si>
  <si>
    <t>N42.3N, at levere og montere, inkl. Stander og fundament</t>
  </si>
  <si>
    <t>O45, at levere og montere, inkl. Stander og fundament</t>
  </si>
  <si>
    <t>UD21.1, at levere og montere</t>
  </si>
  <si>
    <t>UD21.2, at levere og montere</t>
  </si>
  <si>
    <t>35,5m Q46,3, 38m Q46,3, 61,5m Q47,3</t>
  </si>
  <si>
    <t>16m Q49,53m Q44/44, 42m Q42/42, 27,5m Q41,1, 45m Q42/41, 85m Q42/44, 124m Q46, 78m Q42/44, 37,5m Q42/41, 85m Q42/44, 45m Q42/41, 22,5m Q41,1,</t>
  </si>
  <si>
    <t>BEL</t>
  </si>
  <si>
    <t>Faldlodsmåling at udføre og efterbehandle med angivelse af E-modul på det testede jordlag</t>
  </si>
  <si>
    <t>Regulering af eksist. fortovsarealer</t>
  </si>
  <si>
    <t>Halvanden meter bredt, 2 meter tilbage, to sider = 1,5*2*2 =6</t>
  </si>
  <si>
    <t>Fortov inkl. levering, udlægning og 3 cm afretningsgrus, betonfliser 470 x 625 x 120 mm m/2x1 rækker "slidte svenske" chaussésten</t>
  </si>
  <si>
    <t>Rampe til vej, 10m bred</t>
  </si>
  <si>
    <t>26,25m^2 fodgængerfelt, 14,92m^2 spærreflade</t>
  </si>
  <si>
    <t>Geoteknisk beregning</t>
  </si>
  <si>
    <t>GAB 0, 16 t, spec. 40/60,  t = 50 mm</t>
  </si>
  <si>
    <t>11</t>
  </si>
  <si>
    <t>MES</t>
  </si>
  <si>
    <t>SKI</t>
  </si>
  <si>
    <t>Mængdeberegning fra PowerCivil</t>
  </si>
  <si>
    <t>BEL - Ny sti 108m^2, cykelstier 1801</t>
  </si>
  <si>
    <t>BEL - Støvring Ådale 2781, Kærvej V 358, Kærvej Ø 723</t>
  </si>
  <si>
    <t>BEL - Rundkørsel 791</t>
  </si>
  <si>
    <t>MES - Nordlig Stamvej 465m, Kærvej Øst 262m, Sydlig stamvej 439m, Kærvej vest+rundkørsel 170m</t>
  </si>
  <si>
    <t>MES - Nordlig stamvej 425m, Kærvej Ø 223m, Sydlig stamvej 404m</t>
  </si>
  <si>
    <t>BEL - Rundkørsel 65 m^2, midterheller 39 m^2, rabat brosten 37,8m^2, markering af rundkørsel 13m^2</t>
  </si>
  <si>
    <t>MS = Microstation
VR = Volumen rapport
Mængdeberegning fra PowerCivil</t>
  </si>
  <si>
    <t xml:space="preserve">MOG Støvring - Mængde overslag efter beregning ud fra højdekurver </t>
  </si>
  <si>
    <t>12</t>
  </si>
  <si>
    <t>Belysningsrapport</t>
  </si>
  <si>
    <t>MES - Asfaltvej 1261</t>
  </si>
  <si>
    <t>Målt på ortofoto ved Kærvej lige ved tunnelen</t>
  </si>
  <si>
    <t>Mod eksisterende</t>
  </si>
  <si>
    <t>BEL - Rabatter 2028 m^2, Skråning 1499m^2</t>
  </si>
  <si>
    <t>Afgravning og bortskaffelse af blødbund</t>
  </si>
  <si>
    <t>Levering og indbygning af friktionsjord under vandspejl</t>
  </si>
  <si>
    <t>KLR</t>
  </si>
  <si>
    <t>Tilbagefyld af uspecificeret fyld under vandspejl</t>
  </si>
  <si>
    <t>KLR (omdøbt fra: Afgravning, oplægning i depot og genindbygning, inkl. Evt. mellemdeponering.)</t>
  </si>
  <si>
    <t>KØREBANEAFMÆRKNING m.m</t>
  </si>
  <si>
    <t>VEJBELYSNINGSMATERIEL</t>
  </si>
  <si>
    <t>BETONKONSTRUKTIONER</t>
  </si>
  <si>
    <t>Belysningsmaster, at optage og bortskaffe</t>
  </si>
  <si>
    <t>Målt på LE34 opmåling</t>
  </si>
  <si>
    <t>Eksisterende vejudstyr at optage og bortskaffe</t>
  </si>
  <si>
    <t>MES - vekasse af opbryde</t>
  </si>
  <si>
    <t>Mod eksisterende ved Støvring Ådale, Kærvej Øst og Kærvej vest. 2 gange hvert sted</t>
  </si>
  <si>
    <t>Asfaltvej 1261</t>
  </si>
  <si>
    <t>Svingsten, at opbryde og bortskaffe</t>
  </si>
  <si>
    <t>Hvad er det - ved Kærvej?</t>
  </si>
  <si>
    <t>Trappefræsning b = 1,0 m, t = 0,02 - 0,04 m</t>
  </si>
  <si>
    <t>Trappefræsning b = 1,0 m, t = 0,04 - 0,06 m</t>
  </si>
  <si>
    <t>Muld for dette område er en del af blødbund</t>
  </si>
  <si>
    <t>Fiktiv mængde</t>
  </si>
  <si>
    <t>Jf. tværsnit</t>
  </si>
  <si>
    <t>PULVERASFALT</t>
  </si>
  <si>
    <t>Granitkantsten (kløvet Rød Bohus G354, 120 x 300 x 1000), at levere og sætte i beton</t>
  </si>
  <si>
    <t>Granitparkkantsten (kløvet Rød Bohus G354, 70 x 200 x 1000), at levere og sætte i beton</t>
  </si>
  <si>
    <t>Levering og plantning af bøgepur i midterø</t>
  </si>
  <si>
    <t>Rydning</t>
  </si>
  <si>
    <t>ASFALTBETONBINDELAG</t>
  </si>
  <si>
    <t>Afrømning og bortskaffelse af muld t = 0,35 m</t>
  </si>
  <si>
    <t>Nedtagning, opbevering og genopsætning inkl. Stander og fundament</t>
  </si>
  <si>
    <t>Gravning af nyt vandløbstracé</t>
  </si>
  <si>
    <t>Daniel</t>
  </si>
  <si>
    <t>MAK</t>
  </si>
  <si>
    <t>BETONELEMENTER</t>
  </si>
  <si>
    <t>Nedrivning af eksisterende bygværk UF af Mastrup Bæk</t>
  </si>
  <si>
    <t>BRO- OG VEJAUTOVÆRN</t>
  </si>
  <si>
    <t>Rækværk inkl. Enkeltfundamenter</t>
  </si>
  <si>
    <t>Vandløbstunnel, levering og montering inkl. Sandpude for kran</t>
  </si>
  <si>
    <t>Fugtisolering type Iva inkl. Klargøring, grunding og inddækning</t>
  </si>
  <si>
    <t>SG, t = 0,3 under tunnel</t>
  </si>
  <si>
    <t>Indbygning af graderet sand/grusfyld omkring konstruktion</t>
  </si>
  <si>
    <t>Skråningssikring ved ind- og udløb med store sten</t>
  </si>
  <si>
    <t>ton</t>
  </si>
  <si>
    <t>Skråningssikring langs fløjvægge med groft grus</t>
  </si>
  <si>
    <t>Gravning af midlertidigt vandløbstracé</t>
  </si>
  <si>
    <t>Reguleringspris ABB</t>
  </si>
  <si>
    <t xml:space="preserve">Reguleringspris AB </t>
  </si>
  <si>
    <t>RÆKVÆRK</t>
  </si>
  <si>
    <t>BELYSNING</t>
  </si>
  <si>
    <t>MULDJORDS- OG BLØDBUNDSARBEJDER</t>
  </si>
  <si>
    <t>Levering og udlægning af flis, t = 100 mm</t>
  </si>
  <si>
    <t>TØRHOLDELSE</t>
  </si>
  <si>
    <t>Levering, montering og optagelse af sugespidsanlæg (spids pr. 1,5 m i alt 25 stk. pumpekapacitet 30 m³/h)</t>
  </si>
  <si>
    <t>Drift af sugespidsanlæg</t>
  </si>
  <si>
    <t>døgn</t>
  </si>
  <si>
    <t>Etablering af pejleboring inkl. løbende pejling og retablering</t>
  </si>
  <si>
    <t>Etablering af pumpesump inkl. fjernelse</t>
  </si>
  <si>
    <t>Pumpning med lænsepumpe 50-100 m³/h</t>
  </si>
  <si>
    <t>Levering, montering og optagning af interimsspuns</t>
  </si>
  <si>
    <t>Optalt på google maps</t>
  </si>
  <si>
    <t>Afrømning, mellemdeponering og genudlægning af muld, t = 0,35 m</t>
  </si>
  <si>
    <t>Målt i mes</t>
  </si>
  <si>
    <t>Rampe til sti, 3 m bred</t>
  </si>
  <si>
    <t>Reguleringspris PA</t>
  </si>
  <si>
    <t>GRAVNING AF VANDLØBSTRACE</t>
  </si>
  <si>
    <t>Afgravning og bortskaffelse af råjord.</t>
  </si>
  <si>
    <t>Finregulering og græssåning på rabatter, skråninger, sti i UF mv., inkl gødskning</t>
  </si>
  <si>
    <t>Levering og indbygning af friktionsfyld, i betonkonstruktion mv.</t>
  </si>
  <si>
    <t>13</t>
  </si>
  <si>
    <t>14</t>
  </si>
  <si>
    <t>Levering og opsætning af koniske master, h = 8,0 m</t>
  </si>
  <si>
    <t>DRÆN</t>
  </si>
  <si>
    <t>Ø160 PVC stikledning</t>
  </si>
  <si>
    <t>Ø200 PVC ledning</t>
  </si>
  <si>
    <t>Ø250 PVC ledning</t>
  </si>
  <si>
    <t>Ø315 PVC ledning</t>
  </si>
  <si>
    <t>Ø425 Rense og inspektionsbrønd m. kørebanedæksel 40T</t>
  </si>
  <si>
    <t>Ø600 Rense og inspektionsbrønd m. kørebanedæksel 40T</t>
  </si>
  <si>
    <t xml:space="preserve">Ø1250 vandbremsebrønd inkl.  vandbremse (5 l/s) </t>
  </si>
  <si>
    <t>BASSIN</t>
  </si>
  <si>
    <t>m3</t>
  </si>
  <si>
    <t>Retablering af bassinskråninger med 15 cm muld, finregulering og grassåning</t>
  </si>
  <si>
    <t>m2</t>
  </si>
  <si>
    <t>Udløbssikring ø200</t>
  </si>
  <si>
    <t>Udløbssikring ø250</t>
  </si>
  <si>
    <t>Udløbssikring ø315</t>
  </si>
  <si>
    <t>Indløb ø315</t>
  </si>
  <si>
    <t>DIVERSE ARBEJDER</t>
  </si>
  <si>
    <t>Udløbssikring ø315 vandløb</t>
  </si>
  <si>
    <t xml:space="preserve">Reguleringspris </t>
  </si>
  <si>
    <t>AB, spec. 160/220, t = 20 mm</t>
  </si>
  <si>
    <t>GAB 0, 16 t, spec. 70/100, t = 60 mm</t>
  </si>
  <si>
    <t xml:space="preserve">ø80 fuldslidset vejdræn inkl. drænkasse </t>
  </si>
  <si>
    <t>Udgravning til bassin og bortskaffelse af overskudsjord</t>
  </si>
  <si>
    <t>Afgravning, mellemdeponering og genudlægning af blødbund i interimsvandløb</t>
  </si>
  <si>
    <t>Indbygning af eksist. vejkasse på interimsvej. Mængden fra post 03.01.06 afhentes fra depot og udlægges</t>
  </si>
  <si>
    <t>Etape 1</t>
  </si>
  <si>
    <t>Tlf. nr.:</t>
  </si>
  <si>
    <t>Indbygning af materialer fra post 03.02.03 i eksisterende Mastrup Bæk.</t>
  </si>
  <si>
    <t>Levering og udlægning af nøddesten (16 - 32 mm) i Mastrup Bæk</t>
  </si>
  <si>
    <t>Levering og udlægning af singels (33 - 64 mm)  i Mastrup Bæk</t>
  </si>
  <si>
    <t>Levering og udlægning af paksten (65 - 170 mm)  i Mastrup Bæk</t>
  </si>
  <si>
    <t>4x10 mm2 ledning, at levere og lægge</t>
  </si>
  <si>
    <t>Fortovsfliser 470 x 625 x 70 mm</t>
  </si>
  <si>
    <t>Afgravning af ubundne bærelag under eksist. vejkasse og oplægning i depot, t = 150-400 mm</t>
  </si>
  <si>
    <t>Signalmast at optage og sideflytte</t>
  </si>
  <si>
    <t>Tillæg for etablering af lermembran t=50 cm under permanent vandspejl i bassin</t>
  </si>
  <si>
    <t>Tillæg for udskiftning af sand med ler under permanent vandspejl i bassin</t>
  </si>
  <si>
    <t>Ubundne materialer fra grusvej, afgravning og bortskaffelse, t = 250 mm</t>
  </si>
  <si>
    <t>Udlægning af muld fra depot i rabatter, skråninger, sti i UF mv, t = 0,05 - 0,10 m</t>
  </si>
  <si>
    <t>Stibomme, at levere og montere</t>
  </si>
  <si>
    <t>Sum</t>
  </si>
  <si>
    <t>Geotekstil at levere og udlægge i interimsvej</t>
  </si>
  <si>
    <t>Køreplader at levere, udlægge og fjerne</t>
  </si>
  <si>
    <t>Leje af køreplader pr. stk</t>
  </si>
  <si>
    <t>Stålrørstunnel at optage og rengøre</t>
  </si>
  <si>
    <t>Geonet 20x20 20 kN, at levere og udlægge i interimsvej</t>
  </si>
  <si>
    <t>Levering og udlægning af sten (200 - 400 mm)  i Mastrup Bæk</t>
  </si>
  <si>
    <t>SG II, at levere og indbygge interimsvej inkl løbende drift</t>
  </si>
  <si>
    <t>Afgravning, oplægning i depot og genindbygning i vejdæmning, banketter på interimsvej mv.</t>
  </si>
  <si>
    <t>Industriflethegn h=1,5 m inkl. 5 m dobbeltlåge</t>
  </si>
  <si>
    <t>Levering og udlægning/borttagning af køreplader</t>
  </si>
  <si>
    <t>Leje af køreplader</t>
  </si>
  <si>
    <t>Snerydning og saltning af befæstede arealer</t>
  </si>
  <si>
    <t>Saltning af befæstede arealer</t>
  </si>
  <si>
    <t>Levering og leje af 50 mm vintermåtter</t>
  </si>
  <si>
    <t>Leje af presenninger inkl. levering</t>
  </si>
  <si>
    <t>Til- og afdækning med 50 mm vintermåtter</t>
  </si>
  <si>
    <t>Til- og afdækning med presenninger</t>
  </si>
  <si>
    <t>Ventetid</t>
  </si>
  <si>
    <t>Arbejdsplads - ventetid pr uge (5 arbejdsdage)</t>
  </si>
  <si>
    <t>uge</t>
  </si>
  <si>
    <t>m2/døgn</t>
  </si>
  <si>
    <t>Opstart efter stilstand på arbejdsplads i mere end 14 arbejdsdage.</t>
  </si>
  <si>
    <t>opstarter</t>
  </si>
  <si>
    <t>Stålrørstunnel at afhente fra depot og placere iht. Tegning C1_UD_1_107</t>
  </si>
  <si>
    <t>F11, at levere og montere</t>
  </si>
  <si>
    <t>Levering og montering af armatur Prisma Light Eliott 3-16 remote med SCL linser. 24W inkl. LED-lyskilde eller tilsvarende</t>
  </si>
  <si>
    <t>Levering og montering af armatur Prisma Light Eliott 3-16 remote med T4 linser. 24W inkl. LED-lyskilde  eller tilsvarende</t>
  </si>
  <si>
    <t>Ø315 mm nedløbsbrønde  med 70l sandfang, inkl. karm og rist (BD 222649315 eller tilsvarende), 
samt tilslutning til stikledninger</t>
  </si>
  <si>
    <t>Arbejdsløn ved regningsarbejder</t>
  </si>
  <si>
    <t>Formand</t>
  </si>
  <si>
    <t>Brolægger</t>
  </si>
  <si>
    <t>Specialarbejder</t>
  </si>
  <si>
    <t>time</t>
  </si>
  <si>
    <t>Materiellelejepriser ved regningsarbejde</t>
  </si>
  <si>
    <t xml:space="preserve">Lastvogn, 3-akslet med tip, grab og fører </t>
  </si>
  <si>
    <t>Lastvogn, 4-akslet med tib, grab og fører</t>
  </si>
  <si>
    <t xml:space="preserve">Rendegraver m. fører, 4x4, 8t </t>
  </si>
  <si>
    <t>Gravemaskine m. fører, 1 m3 skovl</t>
  </si>
  <si>
    <t>15</t>
  </si>
  <si>
    <t>16</t>
  </si>
  <si>
    <t>Materiellelejepriser ved regningsarbejder</t>
  </si>
  <si>
    <r>
      <t>Tilbud</t>
    </r>
    <r>
      <rPr>
        <sz val="12"/>
        <rFont val="Arial"/>
        <family val="2"/>
      </rPr>
      <t xml:space="preserve"> Undertegnede entreprenør tilbyder herved at udføre nedenstående ydelser til de angivne priser excl. moms i henhold til udbudsmateriale af marts 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</si>
</sst>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0"/>
    <numFmt numFmtId="165" formatCode="_(* #,##0.00_);_(* \(#,##0.00\);_(* &quot;-&quot;_);_(@_)"/>
    <numFmt numFmtId="166" formatCode="\$#,##0.00_);\(\$#,##0.00\)"/>
    <numFmt numFmtId="167" formatCode="\$#,##0_);\(\$#,##0\)"/>
    <numFmt numFmtId="168" formatCode="mmmm\ d\,\ yyyy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23"/>
      <name val="Tahoma"/>
      <family val="2"/>
    </font>
    <font>
      <u/>
      <sz val="10"/>
      <color indexed="23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color indexed="10"/>
      <name val="Tahoma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2" fontId="2" fillId="0" borderId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0" fontId="1" fillId="0" borderId="0"/>
  </cellStyleXfs>
  <cellXfs count="272">
    <xf numFmtId="0" fontId="0" fillId="0" borderId="0" xfId="0"/>
    <xf numFmtId="0" fontId="3" fillId="0" borderId="0" xfId="0" applyFont="1" applyProtection="1"/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 applyBorder="1" applyAlignment="1">
      <alignment wrapText="1"/>
    </xf>
    <xf numFmtId="164" fontId="17" fillId="0" borderId="4" xfId="0" applyNumberFormat="1" applyFont="1" applyBorder="1" applyAlignment="1">
      <alignment horizontal="center" vertical="top"/>
    </xf>
    <xf numFmtId="0" fontId="17" fillId="0" borderId="0" xfId="0" applyFont="1" applyBorder="1"/>
    <xf numFmtId="3" fontId="17" fillId="0" borderId="2" xfId="0" applyNumberFormat="1" applyFont="1" applyBorder="1" applyAlignment="1">
      <alignment horizontal="right" vertical="top"/>
    </xf>
    <xf numFmtId="4" fontId="17" fillId="0" borderId="3" xfId="1" applyNumberFormat="1" applyFont="1" applyBorder="1" applyAlignment="1">
      <alignment horizontal="right" vertical="top"/>
    </xf>
    <xf numFmtId="3" fontId="17" fillId="0" borderId="2" xfId="1" applyNumberFormat="1" applyFont="1" applyBorder="1" applyAlignment="1">
      <alignment horizontal="right" vertical="top"/>
    </xf>
    <xf numFmtId="0" fontId="16" fillId="0" borderId="0" xfId="0" applyFont="1" applyBorder="1"/>
    <xf numFmtId="164" fontId="17" fillId="0" borderId="2" xfId="0" applyNumberFormat="1" applyFont="1" applyBorder="1" applyAlignment="1">
      <alignment vertical="top" wrapText="1"/>
    </xf>
    <xf numFmtId="164" fontId="17" fillId="0" borderId="3" xfId="0" applyNumberFormat="1" applyFont="1" applyBorder="1" applyAlignment="1">
      <alignment vertical="top" wrapText="1"/>
    </xf>
    <xf numFmtId="3" fontId="16" fillId="0" borderId="2" xfId="1" applyNumberFormat="1" applyFont="1" applyBorder="1" applyAlignment="1">
      <alignment horizontal="right" vertical="top"/>
    </xf>
    <xf numFmtId="49" fontId="14" fillId="0" borderId="0" xfId="0" applyNumberFormat="1" applyFont="1" applyAlignment="1">
      <alignment wrapText="1"/>
    </xf>
    <xf numFmtId="2" fontId="14" fillId="0" borderId="0" xfId="0" applyNumberFormat="1" applyFont="1" applyBorder="1" applyAlignment="1">
      <alignment horizontal="right" vertical="top"/>
    </xf>
    <xf numFmtId="2" fontId="14" fillId="0" borderId="0" xfId="0" applyNumberFormat="1" applyFont="1" applyAlignment="1">
      <alignment horizontal="right" vertical="top"/>
    </xf>
    <xf numFmtId="164" fontId="17" fillId="0" borderId="18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Border="1" applyAlignment="1">
      <alignment horizontal="right" vertical="top"/>
    </xf>
    <xf numFmtId="2" fontId="17" fillId="0" borderId="0" xfId="0" applyNumberFormat="1" applyFont="1" applyBorder="1" applyAlignment="1">
      <alignment horizontal="center" vertical="top"/>
    </xf>
    <xf numFmtId="0" fontId="17" fillId="0" borderId="20" xfId="6" applyFont="1" applyBorder="1"/>
    <xf numFmtId="0" fontId="17" fillId="0" borderId="0" xfId="6" applyFont="1" applyBorder="1"/>
    <xf numFmtId="0" fontId="17" fillId="0" borderId="0" xfId="6" applyFont="1"/>
    <xf numFmtId="0" fontId="14" fillId="0" borderId="20" xfId="6" applyFont="1" applyBorder="1"/>
    <xf numFmtId="0" fontId="17" fillId="0" borderId="0" xfId="6" applyFont="1" applyBorder="1" applyAlignment="1">
      <alignment vertical="center"/>
    </xf>
    <xf numFmtId="0" fontId="14" fillId="0" borderId="21" xfId="6" applyFont="1" applyBorder="1"/>
    <xf numFmtId="0" fontId="16" fillId="0" borderId="0" xfId="6" applyFont="1" applyBorder="1" applyAlignment="1">
      <alignment horizontal="left"/>
    </xf>
    <xf numFmtId="0" fontId="16" fillId="0" borderId="0" xfId="6" applyFont="1" applyBorder="1"/>
    <xf numFmtId="0" fontId="16" fillId="0" borderId="0" xfId="6" applyFont="1" applyBorder="1" applyAlignment="1">
      <alignment horizontal="right"/>
    </xf>
    <xf numFmtId="0" fontId="17" fillId="0" borderId="20" xfId="0" applyFont="1" applyBorder="1"/>
    <xf numFmtId="49" fontId="17" fillId="0" borderId="6" xfId="0" applyNumberFormat="1" applyFont="1" applyBorder="1" applyAlignment="1">
      <alignment horizontal="left"/>
    </xf>
    <xf numFmtId="0" fontId="17" fillId="0" borderId="6" xfId="0" applyFont="1" applyBorder="1"/>
    <xf numFmtId="0" fontId="17" fillId="0" borderId="6" xfId="0" applyFont="1" applyBorder="1" applyAlignment="1">
      <alignment horizontal="right"/>
    </xf>
    <xf numFmtId="3" fontId="17" fillId="0" borderId="6" xfId="0" applyNumberFormat="1" applyFont="1" applyBorder="1"/>
    <xf numFmtId="4" fontId="17" fillId="0" borderId="6" xfId="0" applyNumberFormat="1" applyFont="1" applyBorder="1"/>
    <xf numFmtId="0" fontId="17" fillId="0" borderId="21" xfId="0" applyFont="1" applyBorder="1"/>
    <xf numFmtId="0" fontId="17" fillId="0" borderId="0" xfId="0" applyFont="1"/>
    <xf numFmtId="3" fontId="17" fillId="0" borderId="0" xfId="0" applyNumberFormat="1" applyFont="1" applyBorder="1"/>
    <xf numFmtId="4" fontId="19" fillId="0" borderId="0" xfId="0" applyNumberFormat="1" applyFont="1" applyBorder="1" applyAlignment="1">
      <alignment horizontal="right" vertical="top"/>
    </xf>
    <xf numFmtId="4" fontId="17" fillId="0" borderId="22" xfId="6" applyNumberFormat="1" applyFont="1" applyBorder="1"/>
    <xf numFmtId="4" fontId="17" fillId="0" borderId="0" xfId="0" applyNumberFormat="1" applyFont="1"/>
    <xf numFmtId="0" fontId="17" fillId="0" borderId="0" xfId="6" quotePrefix="1" applyFont="1" applyBorder="1" applyAlignment="1">
      <alignment horizontal="left"/>
    </xf>
    <xf numFmtId="4" fontId="17" fillId="0" borderId="0" xfId="6" applyNumberFormat="1" applyFont="1" applyBorder="1"/>
    <xf numFmtId="0" fontId="17" fillId="0" borderId="20" xfId="0" applyFont="1" applyBorder="1" applyProtection="1">
      <protection locked="0"/>
    </xf>
    <xf numFmtId="0" fontId="20" fillId="0" borderId="0" xfId="6" applyFont="1" applyBorder="1" applyAlignment="1" applyProtection="1">
      <alignment horizontal="right"/>
      <protection locked="0"/>
    </xf>
    <xf numFmtId="3" fontId="18" fillId="0" borderId="0" xfId="0" applyNumberFormat="1" applyFont="1" applyBorder="1" applyProtection="1">
      <protection locked="0"/>
    </xf>
    <xf numFmtId="4" fontId="18" fillId="0" borderId="0" xfId="6" applyNumberFormat="1" applyFont="1" applyBorder="1" applyProtection="1">
      <protection locked="0"/>
    </xf>
    <xf numFmtId="0" fontId="17" fillId="0" borderId="21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24" xfId="0" applyFont="1" applyBorder="1" applyProtection="1">
      <protection locked="0"/>
    </xf>
    <xf numFmtId="0" fontId="17" fillId="0" borderId="20" xfId="6" applyFont="1" applyBorder="1" applyProtection="1">
      <protection locked="0"/>
    </xf>
    <xf numFmtId="0" fontId="17" fillId="0" borderId="0" xfId="6" quotePrefix="1" applyFont="1" applyBorder="1" applyAlignment="1" applyProtection="1">
      <protection locked="0"/>
    </xf>
    <xf numFmtId="0" fontId="17" fillId="0" borderId="0" xfId="6" applyFont="1" applyBorder="1" applyAlignment="1" applyProtection="1">
      <alignment horizontal="centerContinuous"/>
      <protection locked="0"/>
    </xf>
    <xf numFmtId="0" fontId="17" fillId="0" borderId="21" xfId="6" applyFont="1" applyBorder="1"/>
    <xf numFmtId="0" fontId="17" fillId="0" borderId="0" xfId="6" applyFont="1" applyBorder="1" applyAlignment="1" applyProtection="1">
      <protection locked="0"/>
    </xf>
    <xf numFmtId="0" fontId="17" fillId="0" borderId="25" xfId="6" applyFont="1" applyBorder="1" applyProtection="1">
      <protection locked="0"/>
    </xf>
    <xf numFmtId="0" fontId="17" fillId="0" borderId="26" xfId="6" applyFont="1" applyBorder="1"/>
    <xf numFmtId="0" fontId="17" fillId="0" borderId="17" xfId="6" applyFont="1" applyBorder="1"/>
    <xf numFmtId="4" fontId="17" fillId="0" borderId="8" xfId="0" applyNumberFormat="1" applyFont="1" applyFill="1" applyBorder="1" applyAlignment="1">
      <alignment horizontal="right" vertical="top"/>
    </xf>
    <xf numFmtId="4" fontId="17" fillId="0" borderId="8" xfId="1" applyNumberFormat="1" applyFont="1" applyFill="1" applyBorder="1" applyAlignment="1">
      <alignment horizontal="right" vertical="top"/>
    </xf>
    <xf numFmtId="4" fontId="17" fillId="0" borderId="12" xfId="1" applyNumberFormat="1" applyFont="1" applyFill="1" applyBorder="1" applyAlignment="1">
      <alignment horizontal="right" vertical="top"/>
    </xf>
    <xf numFmtId="4" fontId="17" fillId="0" borderId="10" xfId="1" applyNumberFormat="1" applyFont="1" applyFill="1" applyBorder="1" applyAlignment="1">
      <alignment horizontal="right" vertical="top"/>
    </xf>
    <xf numFmtId="4" fontId="16" fillId="0" borderId="8" xfId="1" applyNumberFormat="1" applyFont="1" applyFill="1" applyBorder="1" applyAlignment="1">
      <alignment horizontal="right" vertical="top"/>
    </xf>
    <xf numFmtId="4" fontId="17" fillId="0" borderId="17" xfId="1" applyNumberFormat="1" applyFont="1" applyFill="1" applyBorder="1" applyAlignment="1">
      <alignment horizontal="right" vertical="top"/>
    </xf>
    <xf numFmtId="3" fontId="17" fillId="0" borderId="6" xfId="0" applyNumberFormat="1" applyFont="1" applyFill="1" applyBorder="1" applyAlignment="1">
      <alignment horizontal="right" vertical="top"/>
    </xf>
    <xf numFmtId="4" fontId="17" fillId="0" borderId="7" xfId="0" applyNumberFormat="1" applyFont="1" applyFill="1" applyBorder="1" applyAlignment="1">
      <alignment horizontal="right" vertical="top"/>
    </xf>
    <xf numFmtId="3" fontId="17" fillId="0" borderId="6" xfId="1" applyNumberFormat="1" applyFont="1" applyFill="1" applyBorder="1" applyAlignment="1">
      <alignment horizontal="right" vertical="top"/>
    </xf>
    <xf numFmtId="4" fontId="17" fillId="0" borderId="7" xfId="1" applyNumberFormat="1" applyFont="1" applyFill="1" applyBorder="1" applyAlignment="1">
      <alignment horizontal="right" vertical="top"/>
    </xf>
    <xf numFmtId="4" fontId="17" fillId="0" borderId="11" xfId="1" applyNumberFormat="1" applyFont="1" applyFill="1" applyBorder="1" applyAlignment="1">
      <alignment horizontal="right" vertical="top"/>
    </xf>
    <xf numFmtId="4" fontId="17" fillId="0" borderId="9" xfId="1" applyNumberFormat="1" applyFont="1" applyFill="1" applyBorder="1" applyAlignment="1">
      <alignment horizontal="right" vertical="top"/>
    </xf>
    <xf numFmtId="4" fontId="16" fillId="0" borderId="7" xfId="1" applyNumberFormat="1" applyFont="1" applyFill="1" applyBorder="1" applyAlignment="1">
      <alignment horizontal="right" vertical="top"/>
    </xf>
    <xf numFmtId="0" fontId="17" fillId="2" borderId="0" xfId="0" applyFont="1" applyFill="1"/>
    <xf numFmtId="0" fontId="17" fillId="2" borderId="0" xfId="6" applyFont="1" applyFill="1"/>
    <xf numFmtId="0" fontId="17" fillId="2" borderId="0" xfId="6" applyFont="1" applyFill="1" applyBorder="1"/>
    <xf numFmtId="0" fontId="17" fillId="2" borderId="0" xfId="0" applyFont="1" applyFill="1" applyProtection="1">
      <protection locked="0"/>
    </xf>
    <xf numFmtId="0" fontId="17" fillId="2" borderId="0" xfId="0" applyFont="1" applyFill="1" applyBorder="1"/>
    <xf numFmtId="0" fontId="14" fillId="2" borderId="0" xfId="6" applyFont="1" applyFill="1" applyBorder="1"/>
    <xf numFmtId="0" fontId="14" fillId="3" borderId="27" xfId="6" applyFont="1" applyFill="1" applyBorder="1"/>
    <xf numFmtId="0" fontId="17" fillId="3" borderId="28" xfId="6" applyFont="1" applyFill="1" applyBorder="1"/>
    <xf numFmtId="0" fontId="14" fillId="3" borderId="29" xfId="6" applyFont="1" applyFill="1" applyBorder="1"/>
    <xf numFmtId="0" fontId="14" fillId="3" borderId="20" xfId="6" applyFont="1" applyFill="1" applyBorder="1"/>
    <xf numFmtId="0" fontId="17" fillId="3" borderId="0" xfId="0" applyFont="1" applyFill="1" applyBorder="1"/>
    <xf numFmtId="0" fontId="17" fillId="3" borderId="0" xfId="6" applyFont="1" applyFill="1" applyBorder="1" applyAlignment="1">
      <alignment vertical="top" wrapText="1"/>
    </xf>
    <xf numFmtId="0" fontId="14" fillId="3" borderId="21" xfId="6" applyFont="1" applyFill="1" applyBorder="1"/>
    <xf numFmtId="3" fontId="23" fillId="3" borderId="33" xfId="0" applyNumberFormat="1" applyFont="1" applyFill="1" applyBorder="1" applyAlignment="1">
      <alignment horizontal="center" vertical="top" wrapText="1"/>
    </xf>
    <xf numFmtId="4" fontId="23" fillId="3" borderId="9" xfId="0" applyNumberFormat="1" applyFont="1" applyFill="1" applyBorder="1" applyAlignment="1">
      <alignment horizontal="center" vertical="top" wrapText="1"/>
    </xf>
    <xf numFmtId="3" fontId="23" fillId="3" borderId="25" xfId="0" applyNumberFormat="1" applyFont="1" applyFill="1" applyBorder="1" applyAlignment="1">
      <alignment horizontal="center" vertical="top" wrapText="1"/>
    </xf>
    <xf numFmtId="164" fontId="17" fillId="0" borderId="2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vertical="top" wrapText="1"/>
    </xf>
    <xf numFmtId="4" fontId="17" fillId="0" borderId="3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3" fontId="17" fillId="0" borderId="2" xfId="0" applyNumberFormat="1" applyFont="1" applyFill="1" applyBorder="1" applyAlignment="1">
      <alignment horizontal="right" vertical="top"/>
    </xf>
    <xf numFmtId="164" fontId="17" fillId="0" borderId="2" xfId="0" applyNumberFormat="1" applyFont="1" applyFill="1" applyBorder="1" applyAlignment="1" applyProtection="1">
      <alignment horizontal="center"/>
      <protection locked="0"/>
    </xf>
    <xf numFmtId="164" fontId="17" fillId="0" borderId="3" xfId="0" applyNumberFormat="1" applyFont="1" applyFill="1" applyBorder="1" applyAlignment="1" applyProtection="1">
      <alignment horizontal="center"/>
      <protection locked="0"/>
    </xf>
    <xf numFmtId="164" fontId="17" fillId="0" borderId="4" xfId="0" applyNumberFormat="1" applyFont="1" applyFill="1" applyBorder="1" applyAlignment="1" applyProtection="1">
      <alignment horizontal="center" vertical="top"/>
      <protection locked="0"/>
    </xf>
    <xf numFmtId="4" fontId="17" fillId="0" borderId="3" xfId="1" applyNumberFormat="1" applyFont="1" applyFill="1" applyBorder="1" applyAlignment="1" applyProtection="1">
      <alignment horizontal="right" vertical="top"/>
      <protection locked="0"/>
    </xf>
    <xf numFmtId="3" fontId="17" fillId="0" borderId="2" xfId="1" applyNumberFormat="1" applyFont="1" applyFill="1" applyBorder="1" applyAlignment="1" applyProtection="1">
      <alignment horizontal="right" vertical="top"/>
      <protection locked="0"/>
    </xf>
    <xf numFmtId="49" fontId="17" fillId="0" borderId="5" xfId="0" applyNumberFormat="1" applyFont="1" applyFill="1" applyBorder="1" applyAlignment="1" applyProtection="1">
      <alignment vertical="top" wrapText="1"/>
      <protection locked="0"/>
    </xf>
    <xf numFmtId="4" fontId="17" fillId="0" borderId="3" xfId="1" applyNumberFormat="1" applyFont="1" applyFill="1" applyBorder="1" applyAlignment="1">
      <alignment horizontal="right" vertical="top"/>
    </xf>
    <xf numFmtId="3" fontId="17" fillId="0" borderId="2" xfId="1" applyNumberFormat="1" applyFont="1" applyFill="1" applyBorder="1" applyAlignment="1">
      <alignment horizontal="right" vertical="top"/>
    </xf>
    <xf numFmtId="164" fontId="17" fillId="0" borderId="3" xfId="0" applyNumberFormat="1" applyFont="1" applyFill="1" applyBorder="1" applyAlignment="1" applyProtection="1">
      <alignment horizontal="center" vertical="top"/>
      <protection locked="0"/>
    </xf>
    <xf numFmtId="164" fontId="17" fillId="0" borderId="2" xfId="0" applyNumberFormat="1" applyFont="1" applyFill="1" applyBorder="1"/>
    <xf numFmtId="164" fontId="17" fillId="0" borderId="3" xfId="0" applyNumberFormat="1" applyFont="1" applyFill="1" applyBorder="1"/>
    <xf numFmtId="164" fontId="17" fillId="0" borderId="2" xfId="0" applyNumberFormat="1" applyFont="1" applyFill="1" applyBorder="1" applyAlignment="1">
      <alignment horizontal="center" vertical="top"/>
    </xf>
    <xf numFmtId="164" fontId="17" fillId="0" borderId="3" xfId="0" applyNumberFormat="1" applyFont="1" applyFill="1" applyBorder="1" applyAlignment="1">
      <alignment horizontal="center" vertical="top"/>
    </xf>
    <xf numFmtId="0" fontId="16" fillId="0" borderId="0" xfId="0" applyFont="1" applyFill="1" applyBorder="1"/>
    <xf numFmtId="164" fontId="23" fillId="3" borderId="33" xfId="0" applyNumberFormat="1" applyFont="1" applyFill="1" applyBorder="1" applyAlignment="1">
      <alignment horizontal="center" vertical="top" wrapText="1"/>
    </xf>
    <xf numFmtId="164" fontId="23" fillId="3" borderId="34" xfId="0" applyNumberFormat="1" applyFont="1" applyFill="1" applyBorder="1" applyAlignment="1">
      <alignment horizontal="center" vertical="top" wrapText="1"/>
    </xf>
    <xf numFmtId="164" fontId="23" fillId="3" borderId="35" xfId="0" applyNumberFormat="1" applyFont="1" applyFill="1" applyBorder="1" applyAlignment="1">
      <alignment horizontal="center" vertical="top" wrapText="1"/>
    </xf>
    <xf numFmtId="49" fontId="23" fillId="3" borderId="36" xfId="0" applyNumberFormat="1" applyFont="1" applyFill="1" applyBorder="1" applyAlignment="1">
      <alignment horizontal="center" vertical="top" wrapText="1"/>
    </xf>
    <xf numFmtId="0" fontId="23" fillId="3" borderId="35" xfId="0" applyFont="1" applyFill="1" applyBorder="1" applyAlignment="1">
      <alignment horizontal="centerContinuous" vertical="top" wrapText="1"/>
    </xf>
    <xf numFmtId="4" fontId="23" fillId="3" borderId="35" xfId="0" applyNumberFormat="1" applyFont="1" applyFill="1" applyBorder="1" applyAlignment="1">
      <alignment horizontal="center" vertical="top" wrapText="1"/>
    </xf>
    <xf numFmtId="0" fontId="24" fillId="0" borderId="0" xfId="0" applyFont="1"/>
    <xf numFmtId="4" fontId="17" fillId="0" borderId="43" xfId="1" applyNumberFormat="1" applyFont="1" applyFill="1" applyBorder="1" applyAlignment="1">
      <alignment horizontal="right" vertical="top"/>
    </xf>
    <xf numFmtId="4" fontId="17" fillId="0" borderId="44" xfId="1" applyNumberFormat="1" applyFont="1" applyFill="1" applyBorder="1" applyAlignment="1">
      <alignment horizontal="right" vertical="top"/>
    </xf>
    <xf numFmtId="49" fontId="9" fillId="0" borderId="5" xfId="0" applyNumberFormat="1" applyFont="1" applyBorder="1" applyAlignment="1">
      <alignment vertical="top" wrapText="1"/>
    </xf>
    <xf numFmtId="49" fontId="17" fillId="0" borderId="5" xfId="1" applyNumberFormat="1" applyFont="1" applyFill="1" applyBorder="1" applyAlignment="1" applyProtection="1">
      <alignment vertical="top" wrapText="1"/>
      <protection locked="0"/>
    </xf>
    <xf numFmtId="49" fontId="9" fillId="0" borderId="5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4" xfId="0" applyNumberFormat="1" applyFont="1" applyFill="1" applyBorder="1" applyAlignment="1">
      <alignment horizontal="center" vertical="top"/>
    </xf>
    <xf numFmtId="4" fontId="9" fillId="0" borderId="8" xfId="1" applyNumberFormat="1" applyFont="1" applyFill="1" applyBorder="1" applyAlignment="1">
      <alignment horizontal="right" vertical="top"/>
    </xf>
    <xf numFmtId="164" fontId="17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3" fontId="17" fillId="0" borderId="25" xfId="1" applyNumberFormat="1" applyFont="1" applyFill="1" applyBorder="1" applyAlignment="1">
      <alignment horizontal="right" vertical="top"/>
    </xf>
    <xf numFmtId="4" fontId="17" fillId="0" borderId="21" xfId="1" applyNumberFormat="1" applyFont="1" applyFill="1" applyBorder="1" applyAlignment="1">
      <alignment horizontal="right" vertical="top"/>
    </xf>
    <xf numFmtId="4" fontId="17" fillId="0" borderId="45" xfId="1" applyNumberFormat="1" applyFont="1" applyFill="1" applyBorder="1" applyAlignment="1">
      <alignment horizontal="right" vertical="top"/>
    </xf>
    <xf numFmtId="164" fontId="9" fillId="0" borderId="2" xfId="0" applyNumberFormat="1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center" vertical="top"/>
    </xf>
    <xf numFmtId="4" fontId="9" fillId="0" borderId="43" xfId="1" applyNumberFormat="1" applyFont="1" applyFill="1" applyBorder="1" applyAlignment="1">
      <alignment horizontal="right" vertical="top"/>
    </xf>
    <xf numFmtId="4" fontId="16" fillId="0" borderId="43" xfId="1" applyNumberFormat="1" applyFont="1" applyFill="1" applyBorder="1" applyAlignment="1">
      <alignment horizontal="right" vertical="top"/>
    </xf>
    <xf numFmtId="3" fontId="17" fillId="0" borderId="33" xfId="1" applyNumberFormat="1" applyFont="1" applyBorder="1" applyAlignment="1">
      <alignment horizontal="right" vertical="top"/>
    </xf>
    <xf numFmtId="4" fontId="9" fillId="0" borderId="7" xfId="1" applyNumberFormat="1" applyFont="1" applyFill="1" applyBorder="1" applyAlignment="1">
      <alignment horizontal="right" vertical="top"/>
    </xf>
    <xf numFmtId="4" fontId="17" fillId="4" borderId="3" xfId="1" applyNumberFormat="1" applyFont="1" applyFill="1" applyBorder="1" applyAlignment="1">
      <alignment horizontal="right" vertical="top"/>
    </xf>
    <xf numFmtId="3" fontId="17" fillId="0" borderId="46" xfId="1" applyNumberFormat="1" applyFont="1" applyFill="1" applyBorder="1" applyAlignment="1" applyProtection="1">
      <alignment horizontal="right" vertical="top"/>
      <protection locked="0"/>
    </xf>
    <xf numFmtId="4" fontId="17" fillId="4" borderId="3" xfId="1" applyNumberFormat="1" applyFont="1" applyFill="1" applyBorder="1" applyAlignment="1" applyProtection="1">
      <alignment horizontal="right" vertical="top"/>
      <protection locked="0"/>
    </xf>
    <xf numFmtId="0" fontId="17" fillId="0" borderId="47" xfId="0" applyFont="1" applyFill="1" applyBorder="1"/>
    <xf numFmtId="0" fontId="0" fillId="0" borderId="0" xfId="0" applyFill="1"/>
    <xf numFmtId="164" fontId="9" fillId="4" borderId="2" xfId="0" applyNumberFormat="1" applyFont="1" applyFill="1" applyBorder="1" applyAlignment="1">
      <alignment horizontal="center"/>
    </xf>
    <xf numFmtId="164" fontId="17" fillId="4" borderId="3" xfId="0" applyNumberFormat="1" applyFont="1" applyFill="1" applyBorder="1" applyAlignment="1">
      <alignment horizontal="center"/>
    </xf>
    <xf numFmtId="164" fontId="17" fillId="4" borderId="4" xfId="0" applyNumberFormat="1" applyFont="1" applyFill="1" applyBorder="1" applyAlignment="1">
      <alignment horizontal="center" vertical="top"/>
    </xf>
    <xf numFmtId="49" fontId="17" fillId="4" borderId="5" xfId="0" applyNumberFormat="1" applyFont="1" applyFill="1" applyBorder="1" applyAlignment="1">
      <alignment vertical="top" wrapText="1"/>
    </xf>
    <xf numFmtId="4" fontId="17" fillId="4" borderId="8" xfId="1" applyNumberFormat="1" applyFont="1" applyFill="1" applyBorder="1" applyAlignment="1">
      <alignment horizontal="right" vertical="top"/>
    </xf>
    <xf numFmtId="0" fontId="17" fillId="4" borderId="0" xfId="0" applyFont="1" applyFill="1" applyBorder="1"/>
    <xf numFmtId="3" fontId="17" fillId="4" borderId="2" xfId="1" applyNumberFormat="1" applyFont="1" applyFill="1" applyBorder="1" applyAlignment="1">
      <alignment horizontal="right" vertical="top"/>
    </xf>
    <xf numFmtId="3" fontId="17" fillId="4" borderId="6" xfId="1" applyNumberFormat="1" applyFont="1" applyFill="1" applyBorder="1" applyAlignment="1">
      <alignment horizontal="right" vertical="top"/>
    </xf>
    <xf numFmtId="4" fontId="17" fillId="4" borderId="7" xfId="1" applyNumberFormat="1" applyFont="1" applyFill="1" applyBorder="1" applyAlignment="1">
      <alignment horizontal="right" vertical="top"/>
    </xf>
    <xf numFmtId="0" fontId="0" fillId="4" borderId="0" xfId="0" applyFill="1"/>
    <xf numFmtId="0" fontId="17" fillId="0" borderId="4" xfId="0" applyFont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7" fillId="0" borderId="4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1" fontId="17" fillId="0" borderId="48" xfId="0" applyNumberFormat="1" applyFont="1" applyBorder="1" applyAlignment="1">
      <alignment horizontal="center" vertical="top"/>
    </xf>
    <xf numFmtId="3" fontId="23" fillId="3" borderId="34" xfId="0" applyNumberFormat="1" applyFont="1" applyFill="1" applyBorder="1" applyAlignment="1">
      <alignment horizontal="center" vertical="top" wrapText="1"/>
    </xf>
    <xf numFmtId="3" fontId="17" fillId="0" borderId="3" xfId="0" applyNumberFormat="1" applyFont="1" applyFill="1" applyBorder="1" applyAlignment="1">
      <alignment horizontal="right" vertical="top"/>
    </xf>
    <xf numFmtId="3" fontId="17" fillId="0" borderId="3" xfId="0" applyNumberFormat="1" applyFont="1" applyFill="1" applyBorder="1" applyAlignment="1" applyProtection="1">
      <alignment horizontal="right" vertical="top"/>
      <protection locked="0"/>
    </xf>
    <xf numFmtId="3" fontId="17" fillId="0" borderId="3" xfId="1" applyNumberFormat="1" applyFont="1" applyFill="1" applyBorder="1" applyAlignment="1">
      <alignment horizontal="right" vertical="top"/>
    </xf>
    <xf numFmtId="3" fontId="17" fillId="0" borderId="3" xfId="1" applyNumberFormat="1" applyFont="1" applyFill="1" applyBorder="1" applyAlignment="1" applyProtection="1">
      <alignment horizontal="right" vertical="top"/>
      <protection locked="0"/>
    </xf>
    <xf numFmtId="1" fontId="14" fillId="0" borderId="48" xfId="0" applyNumberFormat="1" applyFont="1" applyBorder="1" applyAlignment="1">
      <alignment horizontal="right" vertical="top"/>
    </xf>
    <xf numFmtId="1" fontId="17" fillId="0" borderId="48" xfId="0" applyNumberFormat="1" applyFont="1" applyBorder="1" applyAlignment="1">
      <alignment horizontal="right" vertical="top"/>
    </xf>
    <xf numFmtId="16" fontId="17" fillId="0" borderId="0" xfId="0" applyNumberFormat="1" applyFont="1" applyBorder="1"/>
    <xf numFmtId="3" fontId="17" fillId="0" borderId="0" xfId="0" applyNumberFormat="1" applyFont="1" applyFill="1" applyBorder="1"/>
    <xf numFmtId="0" fontId="2" fillId="0" borderId="0" xfId="0" applyFont="1"/>
    <xf numFmtId="0" fontId="2" fillId="0" borderId="0" xfId="0" applyFont="1" applyBorder="1"/>
    <xf numFmtId="9" fontId="17" fillId="0" borderId="0" xfId="0" applyNumberFormat="1" applyFont="1" applyBorder="1"/>
    <xf numFmtId="0" fontId="22" fillId="0" borderId="0" xfId="6" applyFont="1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0" fontId="22" fillId="0" borderId="0" xfId="6" applyFont="1" applyBorder="1" applyProtection="1">
      <protection locked="0"/>
    </xf>
    <xf numFmtId="0" fontId="2" fillId="0" borderId="0" xfId="6" applyFont="1"/>
    <xf numFmtId="0" fontId="17" fillId="0" borderId="23" xfId="6" quotePrefix="1" applyFont="1" applyBorder="1" applyAlignment="1" applyProtection="1">
      <protection locked="0"/>
    </xf>
    <xf numFmtId="0" fontId="17" fillId="0" borderId="23" xfId="6" applyFont="1" applyBorder="1" applyProtection="1">
      <protection locked="0"/>
    </xf>
    <xf numFmtId="0" fontId="2" fillId="0" borderId="0" xfId="0" applyFont="1" applyFill="1"/>
    <xf numFmtId="0" fontId="17" fillId="0" borderId="3" xfId="0" applyFont="1" applyFill="1" applyBorder="1" applyAlignment="1" applyProtection="1">
      <alignment horizontal="center" vertical="top"/>
      <protection locked="0"/>
    </xf>
    <xf numFmtId="4" fontId="17" fillId="4" borderId="43" xfId="1" applyNumberFormat="1" applyFont="1" applyFill="1" applyBorder="1" applyAlignment="1">
      <alignment horizontal="right" vertical="top"/>
    </xf>
    <xf numFmtId="0" fontId="17" fillId="5" borderId="4" xfId="0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17" fillId="5" borderId="4" xfId="0" applyNumberFormat="1" applyFont="1" applyFill="1" applyBorder="1" applyAlignment="1">
      <alignment horizontal="center" vertical="top"/>
    </xf>
    <xf numFmtId="49" fontId="9" fillId="5" borderId="5" xfId="0" applyNumberFormat="1" applyFont="1" applyFill="1" applyBorder="1" applyAlignment="1">
      <alignment vertical="top" wrapText="1"/>
    </xf>
    <xf numFmtId="4" fontId="17" fillId="5" borderId="3" xfId="0" applyNumberFormat="1" applyFont="1" applyFill="1" applyBorder="1" applyAlignment="1">
      <alignment horizontal="right" vertical="top"/>
    </xf>
    <xf numFmtId="4" fontId="17" fillId="5" borderId="8" xfId="0" applyNumberFormat="1" applyFont="1" applyFill="1" applyBorder="1" applyAlignment="1">
      <alignment horizontal="right" vertical="top"/>
    </xf>
    <xf numFmtId="3" fontId="17" fillId="5" borderId="3" xfId="1" applyNumberFormat="1" applyFont="1" applyFill="1" applyBorder="1" applyAlignment="1">
      <alignment horizontal="right" vertical="top"/>
    </xf>
    <xf numFmtId="4" fontId="17" fillId="5" borderId="3" xfId="1" applyNumberFormat="1" applyFont="1" applyFill="1" applyBorder="1" applyAlignment="1">
      <alignment horizontal="right" vertical="top"/>
    </xf>
    <xf numFmtId="4" fontId="17" fillId="5" borderId="8" xfId="1" applyNumberFormat="1" applyFont="1" applyFill="1" applyBorder="1" applyAlignment="1">
      <alignment horizontal="right" vertical="top"/>
    </xf>
    <xf numFmtId="0" fontId="9" fillId="5" borderId="4" xfId="0" applyFont="1" applyFill="1" applyBorder="1" applyAlignment="1">
      <alignment horizontal="center" vertical="top"/>
    </xf>
    <xf numFmtId="0" fontId="17" fillId="6" borderId="0" xfId="0" applyFont="1" applyFill="1" applyBorder="1"/>
    <xf numFmtId="3" fontId="16" fillId="0" borderId="33" xfId="1" applyNumberFormat="1" applyFont="1" applyBorder="1" applyAlignment="1">
      <alignment horizontal="right" vertical="top"/>
    </xf>
    <xf numFmtId="3" fontId="17" fillId="0" borderId="33" xfId="1" applyNumberFormat="1" applyFont="1" applyFill="1" applyBorder="1" applyAlignment="1">
      <alignment horizontal="right" vertical="top"/>
    </xf>
    <xf numFmtId="49" fontId="17" fillId="0" borderId="5" xfId="0" applyNumberFormat="1" applyFont="1" applyBorder="1" applyAlignment="1">
      <alignment vertical="top" wrapText="1"/>
    </xf>
    <xf numFmtId="3" fontId="17" fillId="0" borderId="46" xfId="1" applyNumberFormat="1" applyFont="1" applyFill="1" applyBorder="1" applyAlignment="1">
      <alignment horizontal="right" vertical="top"/>
    </xf>
    <xf numFmtId="49" fontId="17" fillId="0" borderId="6" xfId="0" applyNumberFormat="1" applyFont="1" applyBorder="1"/>
    <xf numFmtId="0" fontId="17" fillId="0" borderId="0" xfId="6" applyFont="1" applyBorder="1" applyProtection="1">
      <protection locked="0"/>
    </xf>
    <xf numFmtId="0" fontId="17" fillId="0" borderId="0" xfId="6" applyFont="1" applyBorder="1" applyAlignment="1" applyProtection="1">
      <alignment horizontal="center"/>
      <protection locked="0"/>
    </xf>
    <xf numFmtId="0" fontId="17" fillId="0" borderId="0" xfId="6" applyFont="1" applyBorder="1" applyAlignment="1" applyProtection="1">
      <alignment horizontal="left"/>
      <protection locked="0"/>
    </xf>
    <xf numFmtId="0" fontId="14" fillId="3" borderId="26" xfId="6" applyFont="1" applyFill="1" applyBorder="1"/>
    <xf numFmtId="0" fontId="17" fillId="3" borderId="31" xfId="6" applyFont="1" applyFill="1" applyBorder="1" applyAlignment="1">
      <alignment vertical="center"/>
    </xf>
    <xf numFmtId="0" fontId="14" fillId="3" borderId="31" xfId="6" applyFont="1" applyFill="1" applyBorder="1" applyAlignment="1">
      <alignment vertical="center"/>
    </xf>
    <xf numFmtId="0" fontId="14" fillId="3" borderId="17" xfId="6" applyFont="1" applyFill="1" applyBorder="1"/>
    <xf numFmtId="0" fontId="17" fillId="0" borderId="30" xfId="6" applyFont="1" applyBorder="1" applyProtection="1">
      <protection locked="0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30" xfId="0" applyFont="1" applyBorder="1" applyAlignment="1"/>
    <xf numFmtId="0" fontId="17" fillId="0" borderId="0" xfId="0" applyFont="1" applyAlignment="1"/>
    <xf numFmtId="0" fontId="17" fillId="0" borderId="0" xfId="0" applyFont="1" applyBorder="1" applyAlignment="1">
      <alignment horizontal="center"/>
    </xf>
    <xf numFmtId="0" fontId="9" fillId="0" borderId="0" xfId="6" applyFont="1" applyBorder="1" applyProtection="1">
      <protection locked="0"/>
    </xf>
    <xf numFmtId="164" fontId="17" fillId="0" borderId="13" xfId="0" applyNumberFormat="1" applyFont="1" applyFill="1" applyBorder="1"/>
    <xf numFmtId="164" fontId="17" fillId="0" borderId="14" xfId="0" applyNumberFormat="1" applyFont="1" applyFill="1" applyBorder="1"/>
    <xf numFmtId="164" fontId="9" fillId="0" borderId="15" xfId="0" applyNumberFormat="1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top"/>
    </xf>
    <xf numFmtId="3" fontId="17" fillId="0" borderId="14" xfId="1" applyNumberFormat="1" applyFont="1" applyFill="1" applyBorder="1" applyAlignment="1">
      <alignment horizontal="right" vertical="top"/>
    </xf>
    <xf numFmtId="4" fontId="17" fillId="0" borderId="14" xfId="1" applyNumberFormat="1" applyFont="1" applyFill="1" applyBorder="1" applyAlignment="1">
      <alignment horizontal="right" vertical="top"/>
    </xf>
    <xf numFmtId="164" fontId="9" fillId="5" borderId="49" xfId="0" applyNumberFormat="1" applyFont="1" applyFill="1" applyBorder="1" applyAlignment="1">
      <alignment horizontal="center"/>
    </xf>
    <xf numFmtId="164" fontId="9" fillId="5" borderId="50" xfId="0" applyNumberFormat="1" applyFont="1" applyFill="1" applyBorder="1" applyAlignment="1">
      <alignment horizontal="center"/>
    </xf>
    <xf numFmtId="164" fontId="17" fillId="5" borderId="51" xfId="0" applyNumberFormat="1" applyFont="1" applyFill="1" applyBorder="1" applyAlignment="1">
      <alignment horizontal="center" vertical="top"/>
    </xf>
    <xf numFmtId="49" fontId="9" fillId="5" borderId="52" xfId="0" applyNumberFormat="1" applyFont="1" applyFill="1" applyBorder="1" applyAlignment="1">
      <alignment vertical="top" wrapText="1"/>
    </xf>
    <xf numFmtId="0" fontId="9" fillId="5" borderId="51" xfId="0" applyFont="1" applyFill="1" applyBorder="1" applyAlignment="1">
      <alignment horizontal="center" vertical="top"/>
    </xf>
    <xf numFmtId="3" fontId="17" fillId="5" borderId="50" xfId="1" applyNumberFormat="1" applyFont="1" applyFill="1" applyBorder="1" applyAlignment="1">
      <alignment horizontal="right" vertical="top"/>
    </xf>
    <xf numFmtId="4" fontId="17" fillId="5" borderId="50" xfId="1" applyNumberFormat="1" applyFont="1" applyFill="1" applyBorder="1" applyAlignment="1">
      <alignment horizontal="right" vertical="top"/>
    </xf>
    <xf numFmtId="4" fontId="17" fillId="5" borderId="53" xfId="1" applyNumberFormat="1" applyFont="1" applyFill="1" applyBorder="1" applyAlignment="1">
      <alignment horizontal="right" vertical="top"/>
    </xf>
    <xf numFmtId="49" fontId="17" fillId="0" borderId="54" xfId="0" applyNumberFormat="1" applyFont="1" applyFill="1" applyBorder="1" applyAlignment="1">
      <alignment vertical="top" wrapText="1"/>
    </xf>
    <xf numFmtId="49" fontId="17" fillId="0" borderId="36" xfId="0" applyNumberFormat="1" applyFont="1" applyFill="1" applyBorder="1" applyAlignment="1">
      <alignment vertical="top" wrapText="1"/>
    </xf>
    <xf numFmtId="164" fontId="17" fillId="0" borderId="46" xfId="0" applyNumberFormat="1" applyFont="1" applyFill="1" applyBorder="1" applyAlignment="1">
      <alignment horizontal="center"/>
    </xf>
    <xf numFmtId="164" fontId="17" fillId="0" borderId="55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5" borderId="56" xfId="0" applyNumberFormat="1" applyFont="1" applyFill="1" applyBorder="1" applyAlignment="1">
      <alignment horizontal="center"/>
    </xf>
    <xf numFmtId="49" fontId="9" fillId="5" borderId="46" xfId="0" applyNumberFormat="1" applyFont="1" applyFill="1" applyBorder="1" applyAlignment="1">
      <alignment vertical="top" wrapText="1"/>
    </xf>
    <xf numFmtId="164" fontId="17" fillId="0" borderId="57" xfId="0" applyNumberFormat="1" applyFont="1" applyFill="1" applyBorder="1" applyAlignment="1">
      <alignment horizontal="center"/>
    </xf>
    <xf numFmtId="164" fontId="17" fillId="0" borderId="34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left"/>
    </xf>
    <xf numFmtId="0" fontId="17" fillId="2" borderId="37" xfId="6" applyFont="1" applyFill="1" applyBorder="1" applyAlignment="1" applyProtection="1">
      <alignment horizontal="left" wrapText="1"/>
      <protection locked="0"/>
    </xf>
    <xf numFmtId="0" fontId="17" fillId="2" borderId="30" xfId="6" applyFont="1" applyFill="1" applyBorder="1" applyAlignment="1" applyProtection="1">
      <alignment horizontal="left" wrapText="1"/>
      <protection locked="0"/>
    </xf>
    <xf numFmtId="0" fontId="17" fillId="2" borderId="38" xfId="6" applyFont="1" applyFill="1" applyBorder="1" applyAlignment="1" applyProtection="1">
      <alignment horizontal="left" wrapText="1"/>
      <protection locked="0"/>
    </xf>
    <xf numFmtId="0" fontId="24" fillId="0" borderId="0" xfId="0" applyFont="1" applyAlignment="1">
      <alignment horizontal="left" vertical="top" wrapText="1"/>
    </xf>
    <xf numFmtId="0" fontId="0" fillId="0" borderId="0" xfId="0" applyAlignment="1"/>
    <xf numFmtId="0" fontId="13" fillId="3" borderId="28" xfId="6" applyFont="1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9" fillId="0" borderId="0" xfId="6" applyFont="1" applyBorder="1" applyAlignment="1">
      <alignment horizontal="left"/>
    </xf>
    <xf numFmtId="0" fontId="16" fillId="0" borderId="0" xfId="6" applyFont="1" applyBorder="1" applyAlignment="1">
      <alignment horizontal="left"/>
    </xf>
    <xf numFmtId="0" fontId="20" fillId="0" borderId="0" xfId="6" applyFont="1" applyBorder="1" applyAlignment="1" applyProtection="1">
      <alignment horizontal="left"/>
      <protection locked="0"/>
    </xf>
    <xf numFmtId="0" fontId="17" fillId="0" borderId="31" xfId="6" quotePrefix="1" applyFont="1" applyBorder="1" applyAlignment="1">
      <alignment horizontal="left" vertical="top"/>
    </xf>
    <xf numFmtId="4" fontId="11" fillId="0" borderId="0" xfId="0" applyNumberFormat="1" applyFont="1" applyAlignment="1" applyProtection="1">
      <alignment vertical="top" wrapText="1"/>
      <protection locked="0"/>
    </xf>
    <xf numFmtId="0" fontId="21" fillId="0" borderId="23" xfId="6" applyFont="1" applyBorder="1" applyAlignment="1" applyProtection="1">
      <alignment vertical="top"/>
      <protection locked="0"/>
    </xf>
    <xf numFmtId="0" fontId="17" fillId="0" borderId="0" xfId="0" applyFont="1" applyBorder="1" applyAlignment="1"/>
    <xf numFmtId="0" fontId="17" fillId="0" borderId="32" xfId="6" applyFont="1" applyBorder="1" applyAlignment="1" applyProtection="1">
      <alignment horizontal="center"/>
      <protection locked="0"/>
    </xf>
    <xf numFmtId="0" fontId="17" fillId="0" borderId="32" xfId="0" applyFont="1" applyBorder="1" applyAlignment="1"/>
    <xf numFmtId="0" fontId="17" fillId="0" borderId="0" xfId="6" applyFont="1" applyBorder="1" applyProtection="1">
      <protection locked="0"/>
    </xf>
    <xf numFmtId="0" fontId="17" fillId="0" borderId="0" xfId="0" applyFont="1" applyAlignment="1"/>
    <xf numFmtId="0" fontId="17" fillId="0" borderId="30" xfId="6" applyFont="1" applyBorder="1" applyAlignment="1" applyProtection="1">
      <alignment horizontal="center"/>
      <protection locked="0"/>
    </xf>
    <xf numFmtId="0" fontId="17" fillId="0" borderId="30" xfId="0" applyFont="1" applyBorder="1" applyAlignment="1"/>
    <xf numFmtId="0" fontId="17" fillId="0" borderId="0" xfId="6" applyFont="1" applyBorder="1" applyAlignment="1" applyProtection="1">
      <alignment horizontal="center"/>
      <protection locked="0"/>
    </xf>
    <xf numFmtId="0" fontId="17" fillId="0" borderId="0" xfId="6" applyFont="1" applyBorder="1" applyAlignment="1" applyProtection="1">
      <alignment horizontal="left"/>
      <protection locked="0"/>
    </xf>
    <xf numFmtId="164" fontId="13" fillId="3" borderId="39" xfId="0" applyNumberFormat="1" applyFont="1" applyFill="1" applyBorder="1" applyAlignment="1">
      <alignment horizontal="center" vertical="center" wrapText="1"/>
    </xf>
    <xf numFmtId="164" fontId="13" fillId="3" borderId="40" xfId="0" applyNumberFormat="1" applyFont="1" applyFill="1" applyBorder="1" applyAlignment="1">
      <alignment horizontal="center" vertical="center" wrapText="1"/>
    </xf>
    <xf numFmtId="3" fontId="13" fillId="3" borderId="41" xfId="0" applyNumberFormat="1" applyFont="1" applyFill="1" applyBorder="1" applyAlignment="1">
      <alignment horizontal="center" vertical="center" wrapText="1"/>
    </xf>
    <xf numFmtId="3" fontId="13" fillId="3" borderId="40" xfId="0" applyNumberFormat="1" applyFont="1" applyFill="1" applyBorder="1" applyAlignment="1">
      <alignment horizontal="center" vertical="center" wrapText="1"/>
    </xf>
    <xf numFmtId="3" fontId="13" fillId="3" borderId="42" xfId="0" applyNumberFormat="1" applyFont="1" applyFill="1" applyBorder="1" applyAlignment="1">
      <alignment horizontal="center" vertical="center" wrapText="1"/>
    </xf>
    <xf numFmtId="165" fontId="13" fillId="3" borderId="39" xfId="0" applyNumberFormat="1" applyFont="1" applyFill="1" applyBorder="1" applyAlignment="1">
      <alignment horizontal="center" vertical="center" wrapText="1"/>
    </xf>
    <xf numFmtId="165" fontId="13" fillId="3" borderId="42" xfId="0" applyNumberFormat="1" applyFont="1" applyFill="1" applyBorder="1" applyAlignment="1">
      <alignment horizontal="center" vertical="center" wrapText="1"/>
    </xf>
    <xf numFmtId="165" fontId="13" fillId="3" borderId="40" xfId="0" applyNumberFormat="1" applyFont="1" applyFill="1" applyBorder="1" applyAlignment="1">
      <alignment horizontal="center" vertical="center" wrapText="1"/>
    </xf>
  </cellXfs>
  <cellStyles count="14">
    <cellStyle name="Beløb" xfId="2"/>
    <cellStyle name="Beløb0" xfId="3"/>
    <cellStyle name="Dato" xfId="4"/>
    <cellStyle name="Fast" xfId="5"/>
    <cellStyle name="Komma" xfId="1" builtinId="3"/>
    <cellStyle name="Normal" xfId="0" builtinId="0"/>
    <cellStyle name="Normal 2" xfId="13"/>
    <cellStyle name="Normal 3" xfId="12"/>
    <cellStyle name="Normal_Side A (2)" xfId="6"/>
    <cellStyle name="Overskrift 1" xfId="7" builtinId="16" customBuiltin="1"/>
    <cellStyle name="Overskrift 2" xfId="8" builtinId="17" customBuiltin="1"/>
    <cellStyle name="Punktum" xfId="9"/>
    <cellStyle name="Punktum0" xfId="10"/>
    <cellStyle name="Total" xfId="11" builtinId="25" customBuiltin="1"/>
  </cellStyles>
  <dxfs count="103"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T43"/>
  <sheetViews>
    <sheetView tabSelected="1" view="pageBreakPreview" zoomScale="75" zoomScaleNormal="90" zoomScaleSheetLayoutView="75" workbookViewId="0">
      <selection activeCell="D4" sqref="D4"/>
    </sheetView>
  </sheetViews>
  <sheetFormatPr defaultColWidth="7.85546875" defaultRowHeight="15" x14ac:dyDescent="0.2"/>
  <cols>
    <col min="1" max="1" width="2.5703125" style="41" customWidth="1"/>
    <col min="2" max="2" width="4.140625" style="41" customWidth="1"/>
    <col min="3" max="3" width="6.85546875" style="41" customWidth="1"/>
    <col min="4" max="4" width="9.5703125" style="41" customWidth="1"/>
    <col min="5" max="5" width="7.85546875" style="41" customWidth="1"/>
    <col min="6" max="6" width="5.7109375" style="41" customWidth="1"/>
    <col min="7" max="7" width="7.85546875" style="41" customWidth="1"/>
    <col min="8" max="8" width="9.140625" style="41" customWidth="1"/>
    <col min="9" max="9" width="10.5703125" style="7" customWidth="1"/>
    <col min="10" max="10" width="5.5703125" style="41" customWidth="1"/>
    <col min="11" max="11" width="2.42578125" style="41" customWidth="1"/>
    <col min="12" max="12" width="15.7109375" style="41" customWidth="1"/>
    <col min="13" max="13" width="6.42578125" style="41" customWidth="1"/>
    <col min="14" max="14" width="2.7109375" style="41" customWidth="1"/>
    <col min="15" max="15" width="12.140625" style="41" customWidth="1"/>
    <col min="16" max="16384" width="7.85546875" style="41"/>
  </cols>
  <sheetData>
    <row r="1" spans="1:14" x14ac:dyDescent="0.2">
      <c r="A1" s="76"/>
      <c r="B1" s="76"/>
      <c r="C1" s="76"/>
      <c r="D1" s="76"/>
      <c r="E1" s="76"/>
      <c r="F1" s="76"/>
      <c r="G1" s="80"/>
      <c r="H1" s="76"/>
      <c r="I1" s="76"/>
      <c r="J1" s="76"/>
      <c r="K1" s="76"/>
      <c r="L1" s="76"/>
      <c r="M1" s="76"/>
      <c r="N1" s="76"/>
    </row>
    <row r="2" spans="1:14" s="27" customFormat="1" ht="15.75" thickBo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</row>
    <row r="3" spans="1:14" s="26" customFormat="1" ht="88.5" customHeight="1" x14ac:dyDescent="0.2">
      <c r="A3" s="78"/>
      <c r="B3" s="82"/>
      <c r="C3" s="83"/>
      <c r="D3" s="247" t="s">
        <v>280</v>
      </c>
      <c r="E3" s="248"/>
      <c r="F3" s="248"/>
      <c r="G3" s="248"/>
      <c r="H3" s="248"/>
      <c r="I3" s="248"/>
      <c r="J3" s="248"/>
      <c r="K3" s="248"/>
      <c r="L3" s="248"/>
      <c r="M3" s="84"/>
      <c r="N3" s="78"/>
    </row>
    <row r="4" spans="1:14" s="26" customFormat="1" ht="21" customHeight="1" x14ac:dyDescent="0.2">
      <c r="A4" s="78"/>
      <c r="B4" s="85"/>
      <c r="C4" s="86" t="s">
        <v>37</v>
      </c>
      <c r="D4" s="87"/>
      <c r="E4" s="242" t="s">
        <v>73</v>
      </c>
      <c r="F4" s="243"/>
      <c r="G4" s="243"/>
      <c r="H4" s="243"/>
      <c r="I4" s="243"/>
      <c r="J4" s="243"/>
      <c r="K4" s="243"/>
      <c r="L4" s="244"/>
      <c r="M4" s="88"/>
      <c r="N4" s="78"/>
    </row>
    <row r="5" spans="1:14" s="26" customFormat="1" ht="21" customHeight="1" x14ac:dyDescent="0.2">
      <c r="A5" s="78"/>
      <c r="B5" s="85"/>
      <c r="C5" s="86"/>
      <c r="D5" s="87"/>
      <c r="E5" s="242" t="s">
        <v>223</v>
      </c>
      <c r="F5" s="243"/>
      <c r="G5" s="243"/>
      <c r="H5" s="243"/>
      <c r="I5" s="243"/>
      <c r="J5" s="243"/>
      <c r="K5" s="243"/>
      <c r="L5" s="244"/>
      <c r="M5" s="88"/>
      <c r="N5" s="78"/>
    </row>
    <row r="6" spans="1:14" s="26" customFormat="1" ht="23.25" customHeight="1" thickBot="1" x14ac:dyDescent="0.25">
      <c r="A6" s="78"/>
      <c r="B6" s="205"/>
      <c r="C6" s="206" t="s">
        <v>38</v>
      </c>
      <c r="D6" s="206"/>
      <c r="E6" s="206"/>
      <c r="F6" s="206"/>
      <c r="G6" s="206"/>
      <c r="H6" s="206"/>
      <c r="I6" s="207"/>
      <c r="J6" s="206"/>
      <c r="K6" s="206"/>
      <c r="L6" s="206"/>
      <c r="M6" s="208"/>
      <c r="N6" s="78"/>
    </row>
    <row r="7" spans="1:14" s="26" customFormat="1" ht="15" customHeight="1" x14ac:dyDescent="0.2">
      <c r="A7" s="7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78"/>
    </row>
    <row r="8" spans="1:14" s="27" customFormat="1" ht="15.75" x14ac:dyDescent="0.25">
      <c r="A8" s="77"/>
      <c r="B8" s="25"/>
      <c r="C8" s="31" t="s">
        <v>15</v>
      </c>
      <c r="D8" s="32" t="s">
        <v>16</v>
      </c>
      <c r="E8" s="7"/>
      <c r="F8" s="7"/>
      <c r="G8" s="7"/>
      <c r="H8" s="7"/>
      <c r="I8" s="7"/>
      <c r="J8" s="7"/>
      <c r="K8" s="7"/>
      <c r="L8" s="33" t="s">
        <v>17</v>
      </c>
      <c r="M8" s="30"/>
      <c r="N8" s="81"/>
    </row>
    <row r="9" spans="1:14" x14ac:dyDescent="0.2">
      <c r="A9" s="76"/>
      <c r="B9" s="34"/>
      <c r="C9" s="35" t="s">
        <v>19</v>
      </c>
      <c r="D9" s="201" t="str">
        <f>'TBL Vejanlæg'!D3</f>
        <v>ARBEJDSPLADS MV:</v>
      </c>
      <c r="E9" s="36"/>
      <c r="F9" s="36"/>
      <c r="G9" s="36"/>
      <c r="H9" s="36"/>
      <c r="I9" s="36"/>
      <c r="J9" s="37" t="s">
        <v>0</v>
      </c>
      <c r="K9" s="38"/>
      <c r="L9" s="39">
        <f>HP01_Kontrakt</f>
        <v>0</v>
      </c>
      <c r="M9" s="40"/>
      <c r="N9" s="76"/>
    </row>
    <row r="10" spans="1:14" x14ac:dyDescent="0.2">
      <c r="A10" s="76"/>
      <c r="B10" s="34"/>
      <c r="C10" s="35" t="s">
        <v>20</v>
      </c>
      <c r="D10" s="201" t="str">
        <f>'TBL Vejanlæg'!D11</f>
        <v>JORDARBEJDER</v>
      </c>
      <c r="E10" s="36"/>
      <c r="F10" s="36"/>
      <c r="G10" s="36"/>
      <c r="H10" s="36"/>
      <c r="I10" s="36"/>
      <c r="J10" s="37" t="s">
        <v>0</v>
      </c>
      <c r="K10" s="38"/>
      <c r="L10" s="39">
        <f>HP02_Kontrakt</f>
        <v>0</v>
      </c>
      <c r="M10" s="40"/>
      <c r="N10" s="76"/>
    </row>
    <row r="11" spans="1:14" x14ac:dyDescent="0.2">
      <c r="A11" s="76"/>
      <c r="B11" s="34"/>
      <c r="C11" s="35" t="s">
        <v>21</v>
      </c>
      <c r="D11" s="201" t="str">
        <f>'TBL Vejanlæg'!D74</f>
        <v>AFVANDING</v>
      </c>
      <c r="E11" s="36"/>
      <c r="F11" s="36"/>
      <c r="G11" s="36"/>
      <c r="H11" s="36"/>
      <c r="I11" s="36"/>
      <c r="J11" s="37" t="s">
        <v>0</v>
      </c>
      <c r="K11" s="38"/>
      <c r="L11" s="39">
        <f>'TBL Vejanlæg'!H105</f>
        <v>0</v>
      </c>
      <c r="M11" s="40"/>
      <c r="N11" s="76"/>
    </row>
    <row r="12" spans="1:14" x14ac:dyDescent="0.2">
      <c r="A12" s="76"/>
      <c r="B12" s="34"/>
      <c r="C12" s="35" t="s">
        <v>22</v>
      </c>
      <c r="D12" s="201" t="str">
        <f>'TBL Vejanlæg'!D107</f>
        <v>BUNDSIKRINGSLAG AF SAND OG GRUS</v>
      </c>
      <c r="E12" s="36"/>
      <c r="F12" s="36"/>
      <c r="G12" s="36"/>
      <c r="H12" s="36"/>
      <c r="I12" s="36"/>
      <c r="J12" s="37" t="s">
        <v>0</v>
      </c>
      <c r="K12" s="38"/>
      <c r="L12" s="39">
        <f>HP04_Kontrakt</f>
        <v>0</v>
      </c>
      <c r="M12" s="40"/>
      <c r="N12" s="76"/>
    </row>
    <row r="13" spans="1:14" x14ac:dyDescent="0.2">
      <c r="A13" s="76"/>
      <c r="B13" s="34"/>
      <c r="C13" s="35" t="s">
        <v>44</v>
      </c>
      <c r="D13" s="201" t="str">
        <f>'TBL Vejanlæg'!D115</f>
        <v>UBUNDNE BÆRELAG AF STABILT GRUS</v>
      </c>
      <c r="E13" s="36"/>
      <c r="F13" s="36"/>
      <c r="G13" s="36"/>
      <c r="H13" s="36"/>
      <c r="I13" s="36"/>
      <c r="J13" s="37" t="s">
        <v>0</v>
      </c>
      <c r="K13" s="38"/>
      <c r="L13" s="39">
        <f>HP05_Kontrakt</f>
        <v>0</v>
      </c>
      <c r="M13" s="40"/>
      <c r="N13" s="76"/>
    </row>
    <row r="14" spans="1:14" x14ac:dyDescent="0.2">
      <c r="A14" s="76"/>
      <c r="B14" s="34"/>
      <c r="C14" s="35" t="s">
        <v>23</v>
      </c>
      <c r="D14" s="201" t="str">
        <f>'TBL Vejanlæg'!D123</f>
        <v>VARMBLANDET ASFALT</v>
      </c>
      <c r="E14" s="36"/>
      <c r="F14" s="36"/>
      <c r="G14" s="36"/>
      <c r="H14" s="36"/>
      <c r="I14" s="36"/>
      <c r="J14" s="37" t="s">
        <v>0</v>
      </c>
      <c r="K14" s="38"/>
      <c r="L14" s="39">
        <f>HP07_Kontrakt</f>
        <v>0</v>
      </c>
      <c r="M14" s="40"/>
      <c r="N14" s="76"/>
    </row>
    <row r="15" spans="1:14" x14ac:dyDescent="0.2">
      <c r="A15" s="76"/>
      <c r="B15" s="34"/>
      <c r="C15" s="35" t="s">
        <v>24</v>
      </c>
      <c r="D15" s="201" t="str">
        <f>'TBL Vejanlæg'!D152</f>
        <v>BROLÆGNING</v>
      </c>
      <c r="E15" s="36"/>
      <c r="F15" s="36"/>
      <c r="G15" s="36"/>
      <c r="H15" s="36"/>
      <c r="I15" s="36"/>
      <c r="J15" s="37" t="s">
        <v>0</v>
      </c>
      <c r="K15" s="38"/>
      <c r="L15" s="39">
        <f>HP08_Kontrakt</f>
        <v>0</v>
      </c>
      <c r="M15" s="40"/>
      <c r="N15" s="76"/>
    </row>
    <row r="16" spans="1:14" x14ac:dyDescent="0.2">
      <c r="A16" s="76"/>
      <c r="B16" s="34"/>
      <c r="C16" s="35" t="s">
        <v>56</v>
      </c>
      <c r="D16" s="201" t="str">
        <f>'TBL Vejanlæg'!D167</f>
        <v>KØREBANEAFMÆRKNING m.m</v>
      </c>
      <c r="E16" s="36"/>
      <c r="F16" s="36"/>
      <c r="G16" s="36"/>
      <c r="H16" s="36"/>
      <c r="I16" s="36"/>
      <c r="J16" s="37" t="s">
        <v>0</v>
      </c>
      <c r="K16" s="38"/>
      <c r="L16" s="39">
        <f>'TBL Vejanlæg'!H176</f>
        <v>0</v>
      </c>
      <c r="M16" s="40"/>
      <c r="N16" s="76"/>
    </row>
    <row r="17" spans="1:20" x14ac:dyDescent="0.2">
      <c r="A17" s="76"/>
      <c r="B17" s="34"/>
      <c r="C17" s="35" t="s">
        <v>57</v>
      </c>
      <c r="D17" s="201" t="str">
        <f>'TBL Vejanlæg'!D178</f>
        <v>AFMÆRKNINGSMATERIEL</v>
      </c>
      <c r="E17" s="36"/>
      <c r="F17" s="36"/>
      <c r="G17" s="36"/>
      <c r="H17" s="36"/>
      <c r="I17" s="36"/>
      <c r="J17" s="37" t="s">
        <v>0</v>
      </c>
      <c r="K17" s="38"/>
      <c r="L17" s="39">
        <f>'TBL Vejanlæg'!H194</f>
        <v>0</v>
      </c>
      <c r="M17" s="40"/>
      <c r="N17" s="76"/>
    </row>
    <row r="18" spans="1:20" x14ac:dyDescent="0.2">
      <c r="A18" s="76"/>
      <c r="B18" s="34"/>
      <c r="C18" s="35" t="s">
        <v>110</v>
      </c>
      <c r="D18" s="201" t="str">
        <f>'TBL Vejanlæg'!D196</f>
        <v>BRO- OG VEJAUTOVÆRN</v>
      </c>
      <c r="E18" s="36"/>
      <c r="F18" s="36"/>
      <c r="G18" s="36"/>
      <c r="H18" s="36"/>
      <c r="I18" s="36"/>
      <c r="J18" s="37" t="s">
        <v>0</v>
      </c>
      <c r="K18" s="38"/>
      <c r="L18" s="39">
        <f>'TBL Vejanlæg'!H201</f>
        <v>0</v>
      </c>
      <c r="M18" s="40"/>
      <c r="N18" s="76"/>
    </row>
    <row r="19" spans="1:20" x14ac:dyDescent="0.2">
      <c r="A19" s="76"/>
      <c r="B19" s="34"/>
      <c r="C19" s="35" t="s">
        <v>122</v>
      </c>
      <c r="D19" s="201" t="str">
        <f>'TBL Vejanlæg'!D203</f>
        <v>VEJBELYSNINGSMATERIEL</v>
      </c>
      <c r="E19" s="36"/>
      <c r="F19" s="36"/>
      <c r="G19" s="36"/>
      <c r="H19" s="36"/>
      <c r="I19" s="36"/>
      <c r="J19" s="37" t="s">
        <v>0</v>
      </c>
      <c r="K19" s="38"/>
      <c r="L19" s="39">
        <f>'TBL Vejanlæg'!H211</f>
        <v>0</v>
      </c>
      <c r="M19" s="40"/>
      <c r="N19" s="76"/>
    </row>
    <row r="20" spans="1:20" x14ac:dyDescent="0.2">
      <c r="A20" s="76"/>
      <c r="B20" s="34"/>
      <c r="C20" s="35" t="s">
        <v>195</v>
      </c>
      <c r="D20" s="201" t="s">
        <v>135</v>
      </c>
      <c r="E20" s="36"/>
      <c r="F20" s="36"/>
      <c r="G20" s="36"/>
      <c r="H20" s="36"/>
      <c r="I20" s="36"/>
      <c r="J20" s="37" t="s">
        <v>0</v>
      </c>
      <c r="K20" s="38"/>
      <c r="L20" s="39">
        <f>'TBL Vejanlæg'!H224</f>
        <v>0</v>
      </c>
      <c r="M20" s="40"/>
      <c r="N20" s="76"/>
    </row>
    <row r="21" spans="1:20" x14ac:dyDescent="0.2">
      <c r="A21" s="76"/>
      <c r="B21" s="34"/>
      <c r="C21" s="35" t="s">
        <v>196</v>
      </c>
      <c r="D21" s="201" t="s">
        <v>267</v>
      </c>
      <c r="E21" s="36"/>
      <c r="F21" s="36"/>
      <c r="G21" s="36"/>
      <c r="H21" s="36"/>
      <c r="I21" s="36"/>
      <c r="J21" s="37" t="s">
        <v>0</v>
      </c>
      <c r="K21" s="38"/>
      <c r="L21" s="39">
        <f>'Evt. ekstra arbejder'!H9</f>
        <v>0</v>
      </c>
      <c r="M21" s="40"/>
      <c r="N21" s="76"/>
    </row>
    <row r="22" spans="1:20" x14ac:dyDescent="0.2">
      <c r="A22" s="76"/>
      <c r="B22" s="34"/>
      <c r="C22" s="241" t="s">
        <v>277</v>
      </c>
      <c r="D22" s="201" t="s">
        <v>279</v>
      </c>
      <c r="E22" s="36"/>
      <c r="F22" s="36"/>
      <c r="G22" s="36"/>
      <c r="H22" s="36"/>
      <c r="I22" s="36"/>
      <c r="J22" s="37" t="s">
        <v>0</v>
      </c>
      <c r="K22" s="38"/>
      <c r="L22" s="39">
        <f>'Evt. ekstra arbejder'!H26</f>
        <v>0</v>
      </c>
      <c r="M22" s="40"/>
      <c r="N22" s="76"/>
    </row>
    <row r="23" spans="1:20" x14ac:dyDescent="0.2">
      <c r="A23" s="76"/>
      <c r="B23" s="34"/>
      <c r="C23" s="241" t="s">
        <v>278</v>
      </c>
      <c r="D23" s="201" t="s">
        <v>256</v>
      </c>
      <c r="E23" s="36"/>
      <c r="F23" s="36"/>
      <c r="G23" s="36"/>
      <c r="H23" s="36"/>
      <c r="I23" s="36"/>
      <c r="J23" s="37" t="s">
        <v>0</v>
      </c>
      <c r="K23" s="38"/>
      <c r="L23" s="39">
        <f>'Evt. ekstra arbejder'!H33</f>
        <v>0</v>
      </c>
      <c r="M23" s="40"/>
      <c r="N23" s="76"/>
    </row>
    <row r="24" spans="1:20" ht="15.75" x14ac:dyDescent="0.2">
      <c r="A24" s="76"/>
      <c r="B24" s="34"/>
      <c r="C24" s="7"/>
      <c r="D24" s="7"/>
      <c r="E24" s="7"/>
      <c r="F24" s="7"/>
      <c r="G24" s="7"/>
      <c r="H24" s="7"/>
      <c r="J24" s="7"/>
      <c r="K24" s="42"/>
      <c r="L24" s="7"/>
      <c r="M24" s="40"/>
      <c r="N24" s="76"/>
      <c r="O24" s="43"/>
    </row>
    <row r="25" spans="1:20" ht="16.5" thickBot="1" x14ac:dyDescent="0.3">
      <c r="A25" s="76"/>
      <c r="B25" s="34"/>
      <c r="C25" s="249" t="s">
        <v>46</v>
      </c>
      <c r="D25" s="250"/>
      <c r="E25" s="250"/>
      <c r="F25" s="250"/>
      <c r="G25" s="250"/>
      <c r="H25" s="250"/>
      <c r="I25" s="250"/>
      <c r="J25" s="33" t="s">
        <v>25</v>
      </c>
      <c r="K25" s="42"/>
      <c r="L25" s="44">
        <f>SUM(L9:L24)</f>
        <v>0</v>
      </c>
      <c r="M25" s="40"/>
      <c r="N25" s="76"/>
      <c r="O25" s="45"/>
    </row>
    <row r="26" spans="1:20" ht="12" customHeight="1" thickTop="1" x14ac:dyDescent="0.25">
      <c r="A26" s="76"/>
      <c r="B26" s="34"/>
      <c r="C26" s="31"/>
      <c r="D26" s="7"/>
      <c r="E26" s="46"/>
      <c r="F26" s="46"/>
      <c r="G26" s="46"/>
      <c r="H26" s="46"/>
      <c r="I26" s="26"/>
      <c r="J26" s="33"/>
      <c r="K26" s="42"/>
      <c r="L26" s="47"/>
      <c r="M26" s="40"/>
      <c r="N26" s="76"/>
      <c r="O26" s="45"/>
    </row>
    <row r="27" spans="1:20" s="53" customFormat="1" ht="15.75" customHeight="1" x14ac:dyDescent="0.2">
      <c r="A27" s="79"/>
      <c r="B27" s="48"/>
      <c r="C27" s="251"/>
      <c r="D27" s="251"/>
      <c r="E27" s="251"/>
      <c r="F27" s="251"/>
      <c r="G27" s="251"/>
      <c r="H27" s="251"/>
      <c r="I27" s="251"/>
      <c r="J27" s="49"/>
      <c r="K27" s="50"/>
      <c r="L27" s="51"/>
      <c r="M27" s="52"/>
      <c r="N27" s="79"/>
      <c r="O27" s="253"/>
      <c r="P27" s="253"/>
      <c r="Q27" s="253"/>
      <c r="R27" s="253"/>
      <c r="S27" s="253"/>
    </row>
    <row r="28" spans="1:20" s="53" customFormat="1" ht="17.25" customHeight="1" x14ac:dyDescent="0.3">
      <c r="A28" s="79"/>
      <c r="B28" s="48"/>
      <c r="C28" s="254" t="s">
        <v>65</v>
      </c>
      <c r="D28" s="254"/>
      <c r="E28" s="254"/>
      <c r="F28" s="254"/>
      <c r="G28" s="254"/>
      <c r="H28" s="254"/>
      <c r="I28" s="254"/>
      <c r="J28" s="176"/>
      <c r="K28" s="177"/>
      <c r="L28" s="178"/>
      <c r="M28" s="54"/>
      <c r="N28" s="79"/>
      <c r="O28" s="253"/>
      <c r="P28" s="253"/>
      <c r="Q28" s="253"/>
      <c r="R28" s="253"/>
      <c r="S28" s="253"/>
    </row>
    <row r="29" spans="1:20" s="27" customFormat="1" ht="30.75" customHeight="1" x14ac:dyDescent="0.2">
      <c r="A29" s="77"/>
      <c r="B29" s="55"/>
      <c r="C29" s="41" t="s">
        <v>66</v>
      </c>
      <c r="D29" s="210"/>
      <c r="G29" s="211"/>
      <c r="H29" s="255" t="s">
        <v>67</v>
      </c>
      <c r="I29" s="255"/>
      <c r="J29" s="256"/>
      <c r="K29" s="257"/>
      <c r="L29" s="257"/>
      <c r="M29" s="58"/>
      <c r="N29" s="76"/>
      <c r="O29" s="43"/>
      <c r="P29" s="41"/>
      <c r="Q29" s="41"/>
      <c r="R29" s="41"/>
      <c r="S29" s="179"/>
      <c r="T29" s="179"/>
    </row>
    <row r="30" spans="1:20" s="27" customFormat="1" ht="30.75" customHeight="1" x14ac:dyDescent="0.2">
      <c r="A30" s="77"/>
      <c r="B30" s="55"/>
      <c r="C30" s="41"/>
      <c r="D30" s="212"/>
      <c r="F30" s="259"/>
      <c r="G30" s="259"/>
      <c r="H30" s="213" t="s">
        <v>224</v>
      </c>
      <c r="I30" s="209"/>
      <c r="J30" s="260"/>
      <c r="K30" s="261"/>
      <c r="L30" s="261"/>
      <c r="M30" s="58"/>
      <c r="N30" s="76"/>
      <c r="O30" s="43"/>
      <c r="P30" s="41"/>
      <c r="Q30" s="41"/>
      <c r="R30" s="41"/>
      <c r="S30" s="179"/>
      <c r="T30" s="179"/>
    </row>
    <row r="31" spans="1:20" s="27" customFormat="1" ht="30.75" customHeight="1" x14ac:dyDescent="0.2">
      <c r="A31" s="77"/>
      <c r="B31" s="55"/>
      <c r="C31" s="212"/>
      <c r="D31" s="212"/>
      <c r="E31" s="214"/>
      <c r="F31" s="214"/>
      <c r="G31" s="214"/>
      <c r="H31" s="214" t="s">
        <v>68</v>
      </c>
      <c r="I31" s="211"/>
      <c r="J31" s="262"/>
      <c r="K31" s="255"/>
      <c r="L31" s="255"/>
      <c r="M31" s="58"/>
      <c r="N31" s="76"/>
      <c r="O31" s="43"/>
      <c r="P31" s="41"/>
      <c r="Q31" s="41"/>
      <c r="R31" s="41"/>
      <c r="S31" s="179"/>
      <c r="T31" s="179"/>
    </row>
    <row r="32" spans="1:20" s="27" customFormat="1" ht="30.75" customHeight="1" x14ac:dyDescent="0.2">
      <c r="A32" s="77"/>
      <c r="B32" s="55"/>
      <c r="C32" s="212"/>
      <c r="D32" s="212"/>
      <c r="H32" s="213" t="s">
        <v>69</v>
      </c>
      <c r="I32" s="213"/>
      <c r="J32" s="260"/>
      <c r="K32" s="261"/>
      <c r="L32" s="261"/>
      <c r="M32" s="58"/>
      <c r="N32" s="76"/>
      <c r="O32" s="43"/>
      <c r="P32" s="41"/>
      <c r="Q32" s="41"/>
      <c r="R32" s="41"/>
      <c r="S32" s="179"/>
      <c r="T32" s="179"/>
    </row>
    <row r="33" spans="1:20" s="27" customFormat="1" ht="30.75" customHeight="1" x14ac:dyDescent="0.2">
      <c r="A33" s="77"/>
      <c r="B33" s="55"/>
      <c r="D33" s="212"/>
      <c r="E33" s="215"/>
      <c r="F33" s="215"/>
      <c r="G33" s="215"/>
      <c r="H33" s="56"/>
      <c r="I33" s="202"/>
      <c r="J33" s="57"/>
      <c r="K33" s="202"/>
      <c r="L33" s="202"/>
      <c r="M33" s="58"/>
      <c r="N33" s="76"/>
      <c r="O33" s="43"/>
      <c r="P33" s="41"/>
      <c r="Q33" s="41"/>
      <c r="R33" s="41"/>
      <c r="S33" s="179"/>
      <c r="T33" s="179"/>
    </row>
    <row r="34" spans="1:20" s="27" customFormat="1" ht="30.75" customHeight="1" x14ac:dyDescent="0.2">
      <c r="A34" s="77"/>
      <c r="B34" s="55"/>
      <c r="C34" s="212" t="s">
        <v>70</v>
      </c>
      <c r="D34" s="56"/>
      <c r="E34" s="56"/>
      <c r="F34" s="180"/>
      <c r="G34" s="180"/>
      <c r="H34" s="180"/>
      <c r="I34" s="181"/>
      <c r="J34" s="57"/>
      <c r="K34" s="202"/>
      <c r="L34" s="202"/>
      <c r="M34" s="58"/>
      <c r="N34" s="76"/>
      <c r="O34" s="43"/>
      <c r="P34" s="41"/>
      <c r="Q34" s="41"/>
      <c r="R34" s="41"/>
      <c r="S34" s="179"/>
      <c r="T34" s="179"/>
    </row>
    <row r="35" spans="1:20" s="27" customFormat="1" ht="30.75" customHeight="1" x14ac:dyDescent="0.25">
      <c r="A35" s="77"/>
      <c r="B35" s="55"/>
      <c r="C35" s="216"/>
      <c r="D35" s="56"/>
      <c r="E35" s="56"/>
      <c r="F35" s="56"/>
      <c r="G35" s="56"/>
      <c r="H35" s="56"/>
      <c r="I35" s="202"/>
      <c r="J35" s="57"/>
      <c r="K35" s="202"/>
      <c r="L35" s="202"/>
      <c r="M35" s="58"/>
      <c r="N35" s="76"/>
      <c r="O35" s="43"/>
      <c r="P35" s="41"/>
      <c r="Q35" s="41"/>
      <c r="R35" s="41"/>
      <c r="S35" s="179"/>
      <c r="T35" s="179"/>
    </row>
    <row r="36" spans="1:20" s="27" customFormat="1" ht="18" customHeight="1" x14ac:dyDescent="0.2">
      <c r="A36" s="77"/>
      <c r="B36" s="55"/>
      <c r="C36" s="263"/>
      <c r="D36" s="263"/>
      <c r="E36" s="263"/>
      <c r="F36" s="204"/>
      <c r="G36" s="204"/>
      <c r="H36" s="204"/>
      <c r="I36" s="202"/>
      <c r="J36" s="57"/>
      <c r="K36" s="202"/>
      <c r="L36" s="202"/>
      <c r="M36" s="58"/>
      <c r="N36" s="76"/>
      <c r="O36" s="45"/>
      <c r="P36" s="41"/>
      <c r="Q36" s="41"/>
      <c r="R36" s="41"/>
      <c r="S36" s="179"/>
      <c r="T36" s="179"/>
    </row>
    <row r="37" spans="1:20" s="27" customFormat="1" ht="16.5" customHeight="1" x14ac:dyDescent="0.2">
      <c r="A37" s="77"/>
      <c r="B37" s="55"/>
      <c r="C37" s="204"/>
      <c r="D37" s="204"/>
      <c r="E37" s="204"/>
      <c r="F37" s="204"/>
      <c r="G37" s="202"/>
      <c r="H37" s="204"/>
      <c r="I37" s="202"/>
      <c r="J37" s="57"/>
      <c r="K37" s="202"/>
      <c r="L37" s="202"/>
      <c r="M37" s="58"/>
      <c r="N37" s="76"/>
      <c r="O37" s="43"/>
      <c r="P37" s="41"/>
      <c r="Q37" s="41"/>
      <c r="R37" s="41"/>
      <c r="S37" s="179"/>
      <c r="T37" s="179"/>
    </row>
    <row r="38" spans="1:20" s="27" customFormat="1" ht="14.25" customHeight="1" x14ac:dyDescent="0.2">
      <c r="A38" s="77"/>
      <c r="B38" s="55"/>
      <c r="C38" s="59"/>
      <c r="D38" s="59"/>
      <c r="E38" s="204"/>
      <c r="F38" s="204"/>
      <c r="G38" s="204"/>
      <c r="H38" s="204"/>
      <c r="I38" s="202"/>
      <c r="J38" s="203"/>
      <c r="K38" s="202"/>
      <c r="L38" s="202"/>
      <c r="M38" s="58"/>
      <c r="N38" s="76"/>
      <c r="O38" s="45"/>
      <c r="P38" s="41"/>
      <c r="Q38" s="41"/>
      <c r="R38" s="41"/>
      <c r="S38" s="179"/>
      <c r="T38" s="179"/>
    </row>
    <row r="39" spans="1:20" s="27" customFormat="1" ht="33" customHeight="1" x14ac:dyDescent="0.2">
      <c r="A39" s="77"/>
      <c r="B39" s="55"/>
      <c r="C39" s="258" t="s">
        <v>68</v>
      </c>
      <c r="D39" s="258"/>
      <c r="E39" s="258"/>
      <c r="F39" s="60"/>
      <c r="G39" s="60"/>
      <c r="H39" s="60"/>
      <c r="I39" s="202"/>
      <c r="J39" s="59"/>
      <c r="K39" s="60"/>
      <c r="L39" s="60"/>
      <c r="M39" s="58"/>
      <c r="N39" s="76"/>
      <c r="O39" s="43"/>
      <c r="P39" s="41"/>
      <c r="Q39" s="41"/>
      <c r="R39" s="41"/>
    </row>
    <row r="40" spans="1:20" s="27" customFormat="1" ht="23.25" customHeight="1" thickBot="1" x14ac:dyDescent="0.25">
      <c r="A40" s="77"/>
      <c r="B40" s="61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62"/>
      <c r="N40" s="76"/>
      <c r="O40" s="45"/>
      <c r="P40" s="41"/>
      <c r="Q40" s="41"/>
      <c r="R40" s="41"/>
    </row>
    <row r="41" spans="1:20" x14ac:dyDescent="0.2">
      <c r="A41" s="76"/>
      <c r="B41" s="76"/>
      <c r="C41" s="76"/>
      <c r="D41" s="76"/>
      <c r="E41" s="76"/>
      <c r="F41" s="76"/>
      <c r="G41" s="76"/>
      <c r="H41" s="76"/>
      <c r="I41" s="80"/>
      <c r="J41" s="76"/>
      <c r="K41" s="76"/>
      <c r="L41" s="76"/>
      <c r="M41" s="76"/>
      <c r="N41" s="76"/>
    </row>
    <row r="42" spans="1:20" ht="12" customHeight="1" x14ac:dyDescent="0.2">
      <c r="A42" s="76"/>
      <c r="B42" s="245"/>
      <c r="C42" s="246"/>
      <c r="D42" s="245"/>
      <c r="E42" s="246"/>
      <c r="F42" s="245"/>
      <c r="G42" s="246"/>
      <c r="H42" s="245"/>
      <c r="I42" s="246"/>
      <c r="J42" s="76"/>
      <c r="K42" s="76"/>
      <c r="L42" s="76"/>
      <c r="M42" s="76"/>
      <c r="N42" s="76"/>
    </row>
    <row r="43" spans="1:20" ht="9" customHeight="1" x14ac:dyDescent="0.2">
      <c r="A43" s="76"/>
      <c r="B43" s="119"/>
      <c r="C43" s="76"/>
      <c r="D43" s="119"/>
      <c r="E43" s="76"/>
      <c r="F43" s="119"/>
      <c r="G43" s="76"/>
      <c r="H43" s="119"/>
      <c r="I43" s="80"/>
      <c r="J43" s="76"/>
      <c r="K43" s="76"/>
      <c r="L43" s="76"/>
      <c r="M43" s="76"/>
      <c r="N43" s="76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0">
    <mergeCell ref="O27:S28"/>
    <mergeCell ref="C28:I28"/>
    <mergeCell ref="H29:I29"/>
    <mergeCell ref="J29:L29"/>
    <mergeCell ref="C39:E39"/>
    <mergeCell ref="F30:G30"/>
    <mergeCell ref="J30:L30"/>
    <mergeCell ref="J31:L31"/>
    <mergeCell ref="J32:L32"/>
    <mergeCell ref="C36:E36"/>
    <mergeCell ref="E4:L4"/>
    <mergeCell ref="H42:I42"/>
    <mergeCell ref="D3:L3"/>
    <mergeCell ref="C25:I25"/>
    <mergeCell ref="E5:L5"/>
    <mergeCell ref="B42:C42"/>
    <mergeCell ref="D42:E42"/>
    <mergeCell ref="F42:G42"/>
    <mergeCell ref="C27:I27"/>
    <mergeCell ref="C40:L40"/>
  </mergeCells>
  <phoneticPr fontId="0" type="noConversion"/>
  <conditionalFormatting sqref="L9:L25">
    <cfRule type="cellIs" dxfId="102" priority="3" stopIfTrue="1" operator="equal">
      <formula>0</formula>
    </cfRule>
  </conditionalFormatting>
  <printOptions horizontalCentered="1"/>
  <pageMargins left="0.39370078740157483" right="0.39370078740157483" top="0.19685039370078741" bottom="0.19685039370078741" header="0.35433070866141736" footer="7.874015748031496E-2"/>
  <pageSetup paperSize="9" scale="95" orientation="portrait" horizontalDpi="300" verticalDpi="300" r:id="rId2"/>
  <headerFooter alignWithMargins="0">
    <oddFooter xml:space="preserve">&amp;R Forside, Støvring Ådale - Etape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Z401"/>
  <sheetViews>
    <sheetView view="pageBreakPreview" topLeftCell="A201" zoomScale="85" zoomScaleNormal="70" zoomScaleSheetLayoutView="85" workbookViewId="0">
      <selection activeCell="G222" sqref="G6:G222"/>
    </sheetView>
  </sheetViews>
  <sheetFormatPr defaultColWidth="7.85546875" defaultRowHeight="15.75" customHeight="1" x14ac:dyDescent="0.2"/>
  <cols>
    <col min="1" max="1" width="4.5703125" style="18" customWidth="1"/>
    <col min="2" max="2" width="4.28515625" style="19" customWidth="1"/>
    <col min="3" max="3" width="4" style="20" bestFit="1" customWidth="1"/>
    <col min="4" max="4" width="120.28515625" style="21" customWidth="1"/>
    <col min="5" max="5" width="8" style="22" customWidth="1"/>
    <col min="6" max="6" width="19.7109375" style="163" customWidth="1"/>
    <col min="7" max="7" width="23.85546875" style="24" bestFit="1" customWidth="1"/>
    <col min="8" max="8" width="15.28515625" style="24" bestFit="1" customWidth="1"/>
    <col min="9" max="9" width="1.140625" style="7" customWidth="1"/>
    <col min="10" max="10" width="26.140625" style="7" customWidth="1"/>
    <col min="11" max="11" width="11.5703125" style="7" customWidth="1"/>
    <col min="12" max="12" width="2.7109375" style="7" customWidth="1"/>
    <col min="13" max="13" width="12.140625" style="7" customWidth="1"/>
    <col min="14" max="14" width="11.5703125" style="7" customWidth="1"/>
    <col min="15" max="15" width="15.28515625" style="7" bestFit="1" customWidth="1"/>
    <col min="16" max="16" width="2" style="7" customWidth="1"/>
    <col min="17" max="17" width="5.5703125" style="7" customWidth="1"/>
    <col min="18" max="18" width="8.140625" customWidth="1"/>
    <col min="19" max="19" width="27.140625" style="7" bestFit="1" customWidth="1"/>
    <col min="20" max="20" width="48.85546875" style="7" bestFit="1" customWidth="1"/>
    <col min="21" max="21" width="9.28515625" style="7" customWidth="1"/>
    <col min="22" max="22" width="11.5703125" style="7" customWidth="1"/>
    <col min="23" max="24" width="7.85546875" style="7"/>
    <col min="25" max="25" width="11.42578125" style="7" bestFit="1" customWidth="1"/>
    <col min="26" max="16384" width="7.85546875" style="7"/>
  </cols>
  <sheetData>
    <row r="1" spans="1:21" s="3" customFormat="1" ht="15.75" customHeight="1" x14ac:dyDescent="0.25">
      <c r="A1" s="264" t="s">
        <v>27</v>
      </c>
      <c r="B1" s="265"/>
      <c r="C1" s="265"/>
      <c r="D1" s="265"/>
      <c r="E1" s="265"/>
      <c r="F1" s="266" t="s">
        <v>28</v>
      </c>
      <c r="G1" s="267"/>
      <c r="H1" s="268"/>
      <c r="I1" s="2"/>
      <c r="J1" s="269" t="s">
        <v>26</v>
      </c>
      <c r="K1" s="270"/>
      <c r="L1" s="2"/>
      <c r="M1" s="269" t="s">
        <v>33</v>
      </c>
      <c r="N1" s="271"/>
      <c r="O1" s="270"/>
      <c r="P1" s="2"/>
      <c r="Q1" s="2"/>
      <c r="S1" s="3" t="s">
        <v>74</v>
      </c>
    </row>
    <row r="2" spans="1:21" s="5" customFormat="1" ht="15.75" customHeight="1" x14ac:dyDescent="0.25">
      <c r="A2" s="113" t="s">
        <v>6</v>
      </c>
      <c r="B2" s="114" t="s">
        <v>7</v>
      </c>
      <c r="C2" s="115" t="s">
        <v>8</v>
      </c>
      <c r="D2" s="116" t="s">
        <v>16</v>
      </c>
      <c r="E2" s="117" t="s">
        <v>29</v>
      </c>
      <c r="F2" s="164" t="s">
        <v>30</v>
      </c>
      <c r="G2" s="118" t="s">
        <v>31</v>
      </c>
      <c r="H2" s="90" t="s">
        <v>32</v>
      </c>
      <c r="I2" s="4"/>
      <c r="J2" s="89" t="s">
        <v>30</v>
      </c>
      <c r="K2" s="90" t="s">
        <v>32</v>
      </c>
      <c r="L2" s="4"/>
      <c r="M2" s="89" t="s">
        <v>34</v>
      </c>
      <c r="N2" s="91" t="s">
        <v>35</v>
      </c>
      <c r="O2" s="90" t="s">
        <v>32</v>
      </c>
      <c r="P2" s="4"/>
      <c r="Q2" s="4"/>
      <c r="S2" s="5" t="s">
        <v>120</v>
      </c>
    </row>
    <row r="3" spans="1:21" ht="15.75" customHeight="1" x14ac:dyDescent="0.25">
      <c r="A3" s="186">
        <v>2</v>
      </c>
      <c r="B3" s="187"/>
      <c r="C3" s="188"/>
      <c r="D3" s="189" t="s">
        <v>60</v>
      </c>
      <c r="E3" s="185"/>
      <c r="F3" s="185"/>
      <c r="G3" s="190"/>
      <c r="H3" s="191"/>
      <c r="J3" s="8"/>
      <c r="K3" s="63"/>
      <c r="M3" s="8"/>
      <c r="N3" s="69"/>
      <c r="O3" s="70"/>
    </row>
    <row r="4" spans="1:21" ht="15.75" customHeight="1" x14ac:dyDescent="0.2">
      <c r="A4" s="92"/>
      <c r="B4" s="93"/>
      <c r="C4" s="94"/>
      <c r="D4" s="95"/>
      <c r="E4" s="157"/>
      <c r="F4" s="165"/>
      <c r="G4" s="96"/>
      <c r="H4" s="63"/>
      <c r="I4" s="97"/>
      <c r="J4" s="98"/>
      <c r="K4" s="63"/>
      <c r="L4" s="97"/>
      <c r="M4" s="98"/>
      <c r="N4" s="69"/>
      <c r="O4" s="70"/>
    </row>
    <row r="5" spans="1:21" ht="15.75" customHeight="1" x14ac:dyDescent="0.2">
      <c r="A5" s="92"/>
      <c r="B5" s="93">
        <v>1</v>
      </c>
      <c r="C5" s="94"/>
      <c r="D5" s="95" t="s">
        <v>18</v>
      </c>
      <c r="E5" s="157"/>
      <c r="F5" s="165"/>
      <c r="G5" s="96"/>
      <c r="H5" s="63"/>
      <c r="I5" s="97"/>
      <c r="J5" s="98"/>
      <c r="K5" s="63"/>
      <c r="L5" s="97"/>
      <c r="M5" s="98"/>
      <c r="N5" s="69"/>
      <c r="O5" s="70"/>
    </row>
    <row r="6" spans="1:21" ht="15.75" customHeight="1" x14ac:dyDescent="0.2">
      <c r="A6" s="99"/>
      <c r="B6" s="100"/>
      <c r="C6" s="101">
        <v>1</v>
      </c>
      <c r="D6" s="123" t="s">
        <v>9</v>
      </c>
      <c r="E6" s="158" t="s">
        <v>10</v>
      </c>
      <c r="F6" s="166">
        <v>1</v>
      </c>
      <c r="G6" s="102"/>
      <c r="H6" s="64">
        <f>F6*G6</f>
        <v>0</v>
      </c>
      <c r="I6" s="97"/>
      <c r="J6" s="103"/>
      <c r="K6" s="64">
        <f>G6*J6</f>
        <v>0</v>
      </c>
      <c r="L6" s="97"/>
      <c r="M6" s="103"/>
      <c r="N6" s="71">
        <f>F6+M6</f>
        <v>1</v>
      </c>
      <c r="O6" s="72">
        <f>G6*N6</f>
        <v>0</v>
      </c>
    </row>
    <row r="7" spans="1:21" ht="15.75" customHeight="1" x14ac:dyDescent="0.2">
      <c r="A7" s="99"/>
      <c r="B7" s="100"/>
      <c r="C7" s="101">
        <v>2</v>
      </c>
      <c r="D7" s="104" t="s">
        <v>11</v>
      </c>
      <c r="E7" s="158" t="s">
        <v>10</v>
      </c>
      <c r="F7" s="166">
        <v>1</v>
      </c>
      <c r="G7" s="102"/>
      <c r="H7" s="64">
        <f>F7*G7</f>
        <v>0</v>
      </c>
      <c r="I7" s="97"/>
      <c r="J7" s="103"/>
      <c r="K7" s="64">
        <f>G7*J7</f>
        <v>0</v>
      </c>
      <c r="L7" s="97"/>
      <c r="M7" s="103"/>
      <c r="N7" s="71">
        <f>F7+M7</f>
        <v>1</v>
      </c>
      <c r="O7" s="72">
        <f>G7*N7</f>
        <v>0</v>
      </c>
    </row>
    <row r="8" spans="1:21" ht="15.75" customHeight="1" x14ac:dyDescent="0.2">
      <c r="A8" s="99"/>
      <c r="B8" s="100"/>
      <c r="C8" s="101"/>
      <c r="D8" s="104"/>
      <c r="E8" s="158"/>
      <c r="F8" s="166"/>
      <c r="G8" s="102"/>
      <c r="H8" s="120"/>
      <c r="I8" s="97"/>
      <c r="J8" s="103"/>
      <c r="K8" s="120"/>
      <c r="L8" s="97"/>
      <c r="M8" s="103"/>
      <c r="N8" s="71"/>
      <c r="O8" s="121"/>
    </row>
    <row r="9" spans="1:21" ht="15.75" customHeight="1" thickBot="1" x14ac:dyDescent="0.25">
      <c r="A9" s="92"/>
      <c r="B9" s="93"/>
      <c r="C9" s="94"/>
      <c r="D9" s="124" t="s">
        <v>45</v>
      </c>
      <c r="E9" s="157"/>
      <c r="F9" s="167"/>
      <c r="G9" s="105"/>
      <c r="H9" s="65">
        <f>SUM(H6:H8)</f>
        <v>0</v>
      </c>
      <c r="I9" s="97"/>
      <c r="J9" s="106"/>
      <c r="K9" s="65">
        <f>SUM(K6:K7)</f>
        <v>0</v>
      </c>
      <c r="L9" s="97"/>
      <c r="M9" s="106"/>
      <c r="N9" s="71"/>
      <c r="O9" s="73">
        <f>SUM(O6:O7)</f>
        <v>0</v>
      </c>
      <c r="R9" s="7"/>
    </row>
    <row r="10" spans="1:21" ht="15.75" customHeight="1" x14ac:dyDescent="0.2">
      <c r="A10" s="92"/>
      <c r="B10" s="93"/>
      <c r="C10" s="94"/>
      <c r="D10" s="124"/>
      <c r="E10" s="157"/>
      <c r="F10" s="167"/>
      <c r="G10" s="105"/>
      <c r="H10" s="133"/>
      <c r="I10" s="97"/>
      <c r="J10" s="106"/>
      <c r="K10" s="133"/>
      <c r="L10" s="97"/>
      <c r="M10" s="106"/>
      <c r="N10" s="71"/>
      <c r="O10" s="134"/>
      <c r="Q10"/>
      <c r="R10" s="7"/>
    </row>
    <row r="11" spans="1:21" ht="15.75" customHeight="1" x14ac:dyDescent="0.25">
      <c r="A11" s="186">
        <v>3</v>
      </c>
      <c r="B11" s="187"/>
      <c r="C11" s="188"/>
      <c r="D11" s="189" t="s">
        <v>1</v>
      </c>
      <c r="E11" s="185"/>
      <c r="F11" s="192"/>
      <c r="G11" s="193"/>
      <c r="H11" s="194"/>
      <c r="I11" s="97"/>
      <c r="J11" s="106"/>
      <c r="K11" s="64"/>
      <c r="L11" s="97"/>
      <c r="M11" s="106"/>
      <c r="N11" s="71"/>
      <c r="O11" s="72"/>
      <c r="Q11"/>
      <c r="R11" s="7"/>
    </row>
    <row r="12" spans="1:21" ht="15.75" customHeight="1" x14ac:dyDescent="0.25">
      <c r="A12" s="125"/>
      <c r="B12" s="126"/>
      <c r="C12" s="94"/>
      <c r="D12" s="124"/>
      <c r="E12" s="157"/>
      <c r="F12" s="167"/>
      <c r="G12" s="105"/>
      <c r="H12" s="64"/>
      <c r="I12" s="97"/>
      <c r="J12" s="106"/>
      <c r="K12" s="64"/>
      <c r="L12" s="97"/>
      <c r="M12" s="106"/>
      <c r="N12" s="71"/>
      <c r="O12" s="72"/>
      <c r="Q12"/>
      <c r="R12" s="7"/>
    </row>
    <row r="13" spans="1:21" ht="15.75" customHeight="1" x14ac:dyDescent="0.2">
      <c r="A13" s="92"/>
      <c r="B13" s="93">
        <v>1</v>
      </c>
      <c r="C13" s="94"/>
      <c r="D13" s="95" t="s">
        <v>12</v>
      </c>
      <c r="E13" s="157"/>
      <c r="F13" s="167"/>
      <c r="G13" s="105"/>
      <c r="H13" s="64"/>
      <c r="I13" s="97"/>
      <c r="J13" s="106"/>
      <c r="K13" s="64"/>
      <c r="L13" s="97"/>
      <c r="M13" s="106"/>
      <c r="N13" s="71"/>
      <c r="O13" s="72"/>
    </row>
    <row r="14" spans="1:21" ht="15.75" customHeight="1" x14ac:dyDescent="0.2">
      <c r="A14" s="99"/>
      <c r="B14" s="100"/>
      <c r="C14" s="101">
        <v>1</v>
      </c>
      <c r="D14" s="104" t="s">
        <v>153</v>
      </c>
      <c r="E14" s="158" t="s">
        <v>10</v>
      </c>
      <c r="F14" s="166">
        <v>1</v>
      </c>
      <c r="G14" s="102"/>
      <c r="H14" s="64">
        <f>F14*G14</f>
        <v>0</v>
      </c>
      <c r="I14" s="97"/>
      <c r="J14" s="103"/>
      <c r="K14" s="64">
        <f>G14*J14</f>
        <v>0</v>
      </c>
      <c r="L14" s="97"/>
      <c r="M14" s="103"/>
      <c r="N14" s="71">
        <f>F14+M14</f>
        <v>1</v>
      </c>
      <c r="O14" s="72">
        <f>G14*N14</f>
        <v>0</v>
      </c>
      <c r="U14" s="171"/>
    </row>
    <row r="15" spans="1:21" ht="15.75" customHeight="1" x14ac:dyDescent="0.2">
      <c r="A15" s="92"/>
      <c r="B15" s="93"/>
      <c r="C15" s="101">
        <v>2</v>
      </c>
      <c r="D15" s="104" t="s">
        <v>61</v>
      </c>
      <c r="E15" s="158" t="s">
        <v>49</v>
      </c>
      <c r="F15" s="167">
        <v>16</v>
      </c>
      <c r="G15" s="105"/>
      <c r="H15" s="64">
        <f t="shared" ref="H15:H61" si="0">F15*G15</f>
        <v>0</v>
      </c>
      <c r="I15" s="97"/>
      <c r="J15" s="106"/>
      <c r="K15" s="64">
        <f>G15*J15</f>
        <v>0</v>
      </c>
      <c r="L15" s="97"/>
      <c r="M15" s="106"/>
      <c r="N15" s="71">
        <f>F15+M15</f>
        <v>16</v>
      </c>
      <c r="O15" s="72">
        <f>G15*N15</f>
        <v>0</v>
      </c>
      <c r="R15" s="173" t="s">
        <v>126</v>
      </c>
    </row>
    <row r="16" spans="1:21" ht="15.75" customHeight="1" x14ac:dyDescent="0.2">
      <c r="A16" s="99"/>
      <c r="B16" s="100"/>
      <c r="C16" s="101">
        <v>3</v>
      </c>
      <c r="D16" s="104" t="s">
        <v>62</v>
      </c>
      <c r="E16" s="158" t="s">
        <v>71</v>
      </c>
      <c r="F16" s="168">
        <v>300</v>
      </c>
      <c r="G16" s="102"/>
      <c r="H16" s="64">
        <f t="shared" si="0"/>
        <v>0</v>
      </c>
      <c r="I16" s="97"/>
      <c r="J16" s="103"/>
      <c r="K16" s="64">
        <f>G16*J16</f>
        <v>0</v>
      </c>
      <c r="L16" s="97"/>
      <c r="M16" s="103"/>
      <c r="N16" s="71">
        <f>F16+M16</f>
        <v>300</v>
      </c>
      <c r="O16" s="72">
        <f>G16*N16</f>
        <v>0</v>
      </c>
      <c r="R16" s="173" t="s">
        <v>124</v>
      </c>
      <c r="S16" s="173"/>
    </row>
    <row r="17" spans="1:22" ht="15.75" customHeight="1" x14ac:dyDescent="0.2">
      <c r="A17" s="99"/>
      <c r="B17" s="100"/>
      <c r="C17" s="101">
        <v>4</v>
      </c>
      <c r="D17" s="104" t="s">
        <v>144</v>
      </c>
      <c r="E17" s="158" t="s">
        <v>49</v>
      </c>
      <c r="F17" s="168">
        <v>16</v>
      </c>
      <c r="G17" s="102"/>
      <c r="H17" s="64">
        <f>F17*G17</f>
        <v>0</v>
      </c>
      <c r="I17" s="97"/>
      <c r="J17" s="103"/>
      <c r="K17" s="64"/>
      <c r="L17" s="97"/>
      <c r="M17" s="103"/>
      <c r="N17" s="71">
        <f t="shared" ref="N17:N21" si="1">F17+M17</f>
        <v>16</v>
      </c>
      <c r="O17" s="72"/>
      <c r="R17" s="173" t="s">
        <v>140</v>
      </c>
      <c r="S17" s="173"/>
    </row>
    <row r="18" spans="1:22" ht="15.75" customHeight="1" x14ac:dyDescent="0.2">
      <c r="A18" s="99"/>
      <c r="B18" s="100"/>
      <c r="C18" s="101">
        <v>5</v>
      </c>
      <c r="D18" s="104" t="s">
        <v>145</v>
      </c>
      <c r="E18" s="158" t="s">
        <v>49</v>
      </c>
      <c r="F18" s="168">
        <v>16</v>
      </c>
      <c r="G18" s="102"/>
      <c r="H18" s="64">
        <f>F18*G18</f>
        <v>0</v>
      </c>
      <c r="I18" s="97"/>
      <c r="J18" s="103"/>
      <c r="K18" s="64"/>
      <c r="L18" s="97"/>
      <c r="M18" s="103"/>
      <c r="N18" s="71"/>
      <c r="O18" s="72"/>
      <c r="R18" s="173" t="s">
        <v>140</v>
      </c>
      <c r="S18" s="173"/>
    </row>
    <row r="19" spans="1:22" ht="15.75" customHeight="1" x14ac:dyDescent="0.2">
      <c r="A19" s="99"/>
      <c r="B19" s="100"/>
      <c r="C19" s="101">
        <v>6</v>
      </c>
      <c r="D19" s="104" t="s">
        <v>231</v>
      </c>
      <c r="E19" s="158" t="s">
        <v>42</v>
      </c>
      <c r="F19" s="168">
        <v>1300</v>
      </c>
      <c r="G19" s="102"/>
      <c r="H19" s="64">
        <f t="shared" si="0"/>
        <v>0</v>
      </c>
      <c r="I19" s="97"/>
      <c r="J19" s="103"/>
      <c r="K19" s="64"/>
      <c r="L19" s="97"/>
      <c r="M19" s="103"/>
      <c r="N19" s="71">
        <f t="shared" si="1"/>
        <v>1300</v>
      </c>
      <c r="O19" s="72"/>
      <c r="R19" s="173" t="s">
        <v>141</v>
      </c>
      <c r="S19" s="173"/>
    </row>
    <row r="20" spans="1:22" ht="15.75" customHeight="1" x14ac:dyDescent="0.2">
      <c r="A20" s="99"/>
      <c r="B20" s="100"/>
      <c r="C20" s="101">
        <v>7</v>
      </c>
      <c r="D20" s="104" t="s">
        <v>142</v>
      </c>
      <c r="E20" s="158" t="s">
        <v>49</v>
      </c>
      <c r="F20" s="168">
        <v>33</v>
      </c>
      <c r="G20" s="102"/>
      <c r="H20" s="64">
        <f t="shared" si="0"/>
        <v>0</v>
      </c>
      <c r="I20" s="97"/>
      <c r="J20" s="103"/>
      <c r="K20" s="64"/>
      <c r="L20" s="97"/>
      <c r="M20" s="103"/>
      <c r="N20" s="71">
        <f t="shared" si="1"/>
        <v>33</v>
      </c>
      <c r="O20" s="72"/>
      <c r="R20" s="173" t="s">
        <v>125</v>
      </c>
      <c r="S20" s="173"/>
    </row>
    <row r="21" spans="1:22" ht="15.75" customHeight="1" x14ac:dyDescent="0.2">
      <c r="A21" s="99"/>
      <c r="B21" s="100"/>
      <c r="C21" s="101">
        <v>8</v>
      </c>
      <c r="D21" s="104" t="s">
        <v>136</v>
      </c>
      <c r="E21" s="158" t="s">
        <v>43</v>
      </c>
      <c r="F21" s="168">
        <v>5</v>
      </c>
      <c r="G21" s="102"/>
      <c r="H21" s="64">
        <f t="shared" si="0"/>
        <v>0</v>
      </c>
      <c r="I21" s="97"/>
      <c r="J21" s="103"/>
      <c r="K21" s="64"/>
      <c r="L21" s="97"/>
      <c r="M21" s="103"/>
      <c r="N21" s="71">
        <f t="shared" si="1"/>
        <v>5</v>
      </c>
      <c r="O21" s="72"/>
      <c r="R21" s="173" t="s">
        <v>137</v>
      </c>
      <c r="S21" s="173"/>
    </row>
    <row r="22" spans="1:22" ht="15.75" customHeight="1" x14ac:dyDescent="0.2">
      <c r="A22" s="99"/>
      <c r="B22" s="100"/>
      <c r="C22" s="101">
        <v>9</v>
      </c>
      <c r="D22" s="104" t="s">
        <v>235</v>
      </c>
      <c r="E22" s="158" t="s">
        <v>42</v>
      </c>
      <c r="F22" s="168">
        <v>2600</v>
      </c>
      <c r="G22" s="102"/>
      <c r="H22" s="64">
        <f t="shared" si="0"/>
        <v>0</v>
      </c>
      <c r="I22" s="97"/>
      <c r="J22" s="103"/>
      <c r="K22" s="64"/>
      <c r="L22" s="97"/>
      <c r="M22" s="103"/>
      <c r="N22" s="71"/>
      <c r="O22" s="72"/>
      <c r="R22" s="173" t="s">
        <v>139</v>
      </c>
      <c r="S22" s="173"/>
    </row>
    <row r="23" spans="1:22" ht="15.75" customHeight="1" x14ac:dyDescent="0.2">
      <c r="A23" s="99"/>
      <c r="B23" s="100"/>
      <c r="C23" s="101">
        <v>10</v>
      </c>
      <c r="D23" s="104" t="s">
        <v>138</v>
      </c>
      <c r="E23" s="158" t="s">
        <v>43</v>
      </c>
      <c r="F23" s="168">
        <v>13</v>
      </c>
      <c r="G23" s="102"/>
      <c r="H23" s="64">
        <f t="shared" si="0"/>
        <v>0</v>
      </c>
      <c r="I23" s="97"/>
      <c r="J23" s="103"/>
      <c r="K23" s="64"/>
      <c r="L23" s="97"/>
      <c r="M23" s="103"/>
      <c r="N23" s="71"/>
      <c r="O23" s="72"/>
      <c r="R23" s="173" t="s">
        <v>186</v>
      </c>
      <c r="S23" s="173"/>
    </row>
    <row r="24" spans="1:22" ht="15.75" customHeight="1" x14ac:dyDescent="0.2">
      <c r="A24" s="99"/>
      <c r="B24" s="100"/>
      <c r="C24" s="101">
        <v>11</v>
      </c>
      <c r="D24" s="104" t="s">
        <v>161</v>
      </c>
      <c r="E24" s="158" t="s">
        <v>10</v>
      </c>
      <c r="F24" s="168">
        <v>1</v>
      </c>
      <c r="G24" s="102"/>
      <c r="H24" s="64">
        <f t="shared" si="0"/>
        <v>0</v>
      </c>
      <c r="I24" s="97"/>
      <c r="J24" s="103"/>
      <c r="K24" s="64"/>
      <c r="L24" s="97"/>
      <c r="M24" s="103"/>
      <c r="N24" s="71"/>
      <c r="O24" s="72"/>
      <c r="R24" s="173"/>
      <c r="S24" s="173"/>
    </row>
    <row r="25" spans="1:22" ht="15.75" customHeight="1" x14ac:dyDescent="0.2">
      <c r="A25" s="99"/>
      <c r="B25" s="100"/>
      <c r="C25" s="97">
        <v>12</v>
      </c>
      <c r="D25" s="104" t="s">
        <v>232</v>
      </c>
      <c r="E25" s="158" t="s">
        <v>43</v>
      </c>
      <c r="F25" s="168">
        <v>1</v>
      </c>
      <c r="G25" s="102"/>
      <c r="H25" s="64">
        <f t="shared" si="0"/>
        <v>0</v>
      </c>
      <c r="I25" s="97"/>
      <c r="J25" s="103"/>
      <c r="K25" s="64"/>
      <c r="L25" s="97"/>
      <c r="M25" s="103"/>
      <c r="N25" s="71"/>
      <c r="O25" s="72"/>
      <c r="R25" s="173" t="s">
        <v>143</v>
      </c>
      <c r="S25" s="173"/>
    </row>
    <row r="26" spans="1:22" ht="15.75" customHeight="1" x14ac:dyDescent="0.2">
      <c r="A26" s="99"/>
      <c r="B26" s="100"/>
      <c r="C26" s="101"/>
      <c r="D26" s="104"/>
      <c r="E26" s="158"/>
      <c r="F26" s="168"/>
      <c r="G26" s="102"/>
      <c r="H26" s="64">
        <f t="shared" si="0"/>
        <v>0</v>
      </c>
      <c r="I26" s="97"/>
      <c r="J26" s="103"/>
      <c r="K26" s="64"/>
      <c r="L26" s="97"/>
      <c r="M26" s="103"/>
      <c r="N26" s="71"/>
      <c r="O26" s="72"/>
    </row>
    <row r="27" spans="1:22" ht="15.75" customHeight="1" x14ac:dyDescent="0.2">
      <c r="A27" s="92"/>
      <c r="B27" s="93">
        <v>2</v>
      </c>
      <c r="C27" s="94"/>
      <c r="D27" s="95" t="s">
        <v>176</v>
      </c>
      <c r="E27" s="157"/>
      <c r="F27" s="167"/>
      <c r="G27" s="105"/>
      <c r="H27" s="64">
        <f t="shared" si="0"/>
        <v>0</v>
      </c>
      <c r="I27" s="97"/>
      <c r="J27" s="106"/>
      <c r="K27" s="64"/>
      <c r="L27" s="97"/>
      <c r="M27" s="106"/>
      <c r="N27" s="71"/>
      <c r="O27" s="72"/>
    </row>
    <row r="28" spans="1:22" ht="15.75" customHeight="1" x14ac:dyDescent="0.2">
      <c r="A28" s="92"/>
      <c r="B28" s="93"/>
      <c r="C28" s="94">
        <v>1</v>
      </c>
      <c r="D28" s="104" t="s">
        <v>187</v>
      </c>
      <c r="E28" s="158" t="s">
        <v>41</v>
      </c>
      <c r="F28" s="167">
        <v>400</v>
      </c>
      <c r="G28" s="105"/>
      <c r="H28" s="64">
        <f>F28*G28</f>
        <v>0</v>
      </c>
      <c r="I28" s="97"/>
      <c r="J28" s="106">
        <f>F28*10</f>
        <v>4000</v>
      </c>
      <c r="K28" s="64">
        <f>G28*J28</f>
        <v>0</v>
      </c>
      <c r="L28" s="97"/>
      <c r="M28" s="106"/>
      <c r="N28" s="71">
        <f>F28+M28</f>
        <v>400</v>
      </c>
      <c r="O28" s="72">
        <f>G28*N28</f>
        <v>0</v>
      </c>
      <c r="R28" s="173" t="s">
        <v>188</v>
      </c>
    </row>
    <row r="29" spans="1:22" ht="15.75" customHeight="1" x14ac:dyDescent="0.2">
      <c r="A29" s="92"/>
      <c r="B29" s="93"/>
      <c r="C29" s="94">
        <v>2</v>
      </c>
      <c r="D29" s="104" t="s">
        <v>155</v>
      </c>
      <c r="E29" s="158" t="s">
        <v>41</v>
      </c>
      <c r="F29" s="167">
        <f>2500-F28</f>
        <v>2100</v>
      </c>
      <c r="G29" s="105"/>
      <c r="H29" s="64">
        <f>F29*G29</f>
        <v>0</v>
      </c>
      <c r="I29" s="97"/>
      <c r="J29" s="106"/>
      <c r="K29" s="64"/>
      <c r="L29" s="97"/>
      <c r="M29" s="106"/>
      <c r="N29" s="71"/>
      <c r="O29" s="72"/>
      <c r="R29" s="173" t="s">
        <v>188</v>
      </c>
    </row>
    <row r="30" spans="1:22" ht="15.75" customHeight="1" x14ac:dyDescent="0.2">
      <c r="A30" s="92"/>
      <c r="B30" s="93"/>
      <c r="C30" s="94">
        <v>3</v>
      </c>
      <c r="D30" s="104" t="s">
        <v>128</v>
      </c>
      <c r="E30" s="158" t="s">
        <v>41</v>
      </c>
      <c r="F30" s="167">
        <f>17500-F31-F34</f>
        <v>15100</v>
      </c>
      <c r="G30" s="105"/>
      <c r="H30" s="64">
        <f>F30*G30</f>
        <v>0</v>
      </c>
      <c r="I30" s="97"/>
      <c r="J30" s="106"/>
      <c r="K30" s="64"/>
      <c r="L30" s="97"/>
      <c r="M30" s="106"/>
      <c r="N30" s="71">
        <f>F30+M30</f>
        <v>15100</v>
      </c>
      <c r="O30" s="72"/>
      <c r="R30" s="173" t="s">
        <v>108</v>
      </c>
      <c r="T30" s="196" t="s">
        <v>130</v>
      </c>
      <c r="V30" s="7" t="s">
        <v>146</v>
      </c>
    </row>
    <row r="31" spans="1:22" ht="15.75" customHeight="1" x14ac:dyDescent="0.2">
      <c r="A31" s="92"/>
      <c r="B31" s="93"/>
      <c r="C31" s="94">
        <v>4</v>
      </c>
      <c r="D31" s="104" t="s">
        <v>221</v>
      </c>
      <c r="E31" s="158" t="s">
        <v>41</v>
      </c>
      <c r="F31" s="167">
        <v>500</v>
      </c>
      <c r="G31" s="105"/>
      <c r="H31" s="64">
        <f t="shared" ref="H31:H34" si="2">F31*G31</f>
        <v>0</v>
      </c>
      <c r="I31" s="97"/>
      <c r="J31" s="106"/>
      <c r="K31" s="64"/>
      <c r="L31" s="97"/>
      <c r="M31" s="106"/>
      <c r="N31" s="71"/>
      <c r="O31" s="72"/>
      <c r="R31" s="173"/>
      <c r="T31" s="196"/>
    </row>
    <row r="32" spans="1:22" ht="15.75" customHeight="1" x14ac:dyDescent="0.2">
      <c r="A32" s="92"/>
      <c r="B32" s="93"/>
      <c r="C32" s="94">
        <v>5</v>
      </c>
      <c r="D32" s="104" t="s">
        <v>129</v>
      </c>
      <c r="E32" s="158" t="s">
        <v>41</v>
      </c>
      <c r="F32" s="167">
        <v>15000</v>
      </c>
      <c r="G32" s="105"/>
      <c r="H32" s="64">
        <f t="shared" si="2"/>
        <v>0</v>
      </c>
      <c r="I32" s="97"/>
      <c r="J32" s="106"/>
      <c r="K32" s="64"/>
      <c r="L32" s="97"/>
      <c r="M32" s="106"/>
      <c r="N32" s="71">
        <f>F32+M32</f>
        <v>15000</v>
      </c>
      <c r="O32" s="72"/>
      <c r="R32" s="173" t="s">
        <v>108</v>
      </c>
      <c r="T32" s="196" t="s">
        <v>130</v>
      </c>
    </row>
    <row r="33" spans="1:25" ht="15.75" customHeight="1" x14ac:dyDescent="0.2">
      <c r="A33" s="92"/>
      <c r="B33" s="93"/>
      <c r="C33" s="94">
        <v>6</v>
      </c>
      <c r="D33" s="104" t="s">
        <v>131</v>
      </c>
      <c r="E33" s="158" t="s">
        <v>41</v>
      </c>
      <c r="F33" s="167">
        <v>2500</v>
      </c>
      <c r="G33" s="105"/>
      <c r="H33" s="64">
        <f t="shared" si="2"/>
        <v>0</v>
      </c>
      <c r="I33" s="97"/>
      <c r="J33" s="106"/>
      <c r="K33" s="64"/>
      <c r="L33" s="97"/>
      <c r="M33" s="106"/>
      <c r="N33" s="71">
        <f>F33+M33</f>
        <v>2500</v>
      </c>
      <c r="O33" s="72"/>
      <c r="R33" s="173" t="s">
        <v>108</v>
      </c>
      <c r="T33" s="196" t="s">
        <v>132</v>
      </c>
    </row>
    <row r="34" spans="1:25" ht="15.75" customHeight="1" x14ac:dyDescent="0.2">
      <c r="A34" s="92"/>
      <c r="B34" s="93"/>
      <c r="C34" s="94">
        <v>7</v>
      </c>
      <c r="D34" s="104" t="s">
        <v>225</v>
      </c>
      <c r="E34" s="158" t="s">
        <v>41</v>
      </c>
      <c r="F34" s="167">
        <v>1900</v>
      </c>
      <c r="G34" s="105"/>
      <c r="H34" s="64">
        <f t="shared" si="2"/>
        <v>0</v>
      </c>
      <c r="I34" s="97"/>
      <c r="J34" s="106"/>
      <c r="K34" s="64"/>
      <c r="L34" s="97"/>
      <c r="M34" s="106"/>
      <c r="N34" s="71"/>
      <c r="O34" s="72"/>
      <c r="R34" s="173" t="s">
        <v>121</v>
      </c>
    </row>
    <row r="35" spans="1:25" ht="15.75" customHeight="1" x14ac:dyDescent="0.2">
      <c r="A35" s="92"/>
      <c r="B35" s="93"/>
      <c r="C35" s="94"/>
      <c r="D35" s="104"/>
      <c r="E35" s="158"/>
      <c r="F35" s="167"/>
      <c r="G35" s="105"/>
      <c r="H35" s="64"/>
      <c r="I35" s="97"/>
      <c r="J35" s="106"/>
      <c r="K35" s="64"/>
      <c r="L35" s="97"/>
      <c r="M35" s="106"/>
      <c r="N35" s="71"/>
      <c r="O35" s="72"/>
      <c r="R35" s="173"/>
    </row>
    <row r="36" spans="1:25" ht="15.75" customHeight="1" x14ac:dyDescent="0.2">
      <c r="A36" s="92"/>
      <c r="B36" s="93">
        <v>3</v>
      </c>
      <c r="C36" s="94"/>
      <c r="D36" s="104" t="s">
        <v>191</v>
      </c>
      <c r="E36" s="158"/>
      <c r="F36" s="167"/>
      <c r="G36" s="105"/>
      <c r="H36" s="64"/>
      <c r="I36" s="97"/>
      <c r="J36" s="106"/>
      <c r="K36" s="64"/>
      <c r="L36" s="97"/>
      <c r="M36" s="106"/>
      <c r="N36" s="71"/>
      <c r="O36" s="72"/>
      <c r="R36" s="173"/>
    </row>
    <row r="37" spans="1:25" s="97" customFormat="1" ht="15.75" customHeight="1" x14ac:dyDescent="0.2">
      <c r="A37" s="99"/>
      <c r="B37" s="100"/>
      <c r="C37" s="101">
        <v>1</v>
      </c>
      <c r="D37" s="104" t="s">
        <v>171</v>
      </c>
      <c r="E37" s="158" t="s">
        <v>41</v>
      </c>
      <c r="F37" s="168">
        <v>400</v>
      </c>
      <c r="G37" s="102"/>
      <c r="H37" s="64">
        <f>F37*G37</f>
        <v>0</v>
      </c>
      <c r="J37" s="103"/>
      <c r="K37" s="64"/>
      <c r="M37" s="103"/>
      <c r="N37" s="71"/>
      <c r="O37" s="72"/>
      <c r="R37" s="173"/>
      <c r="Y37" s="172"/>
    </row>
    <row r="38" spans="1:25" s="97" customFormat="1" ht="15.75" customHeight="1" x14ac:dyDescent="0.2">
      <c r="A38" s="99"/>
      <c r="B38" s="100"/>
      <c r="C38" s="101">
        <v>2</v>
      </c>
      <c r="D38" s="104" t="s">
        <v>157</v>
      </c>
      <c r="E38" s="158" t="s">
        <v>41</v>
      </c>
      <c r="F38" s="168">
        <v>1500</v>
      </c>
      <c r="G38" s="102"/>
      <c r="H38" s="64">
        <f>F38*G38</f>
        <v>0</v>
      </c>
      <c r="J38" s="103"/>
      <c r="K38" s="64"/>
      <c r="M38" s="103"/>
      <c r="N38" s="71"/>
      <c r="O38" s="72"/>
      <c r="R38" s="173"/>
      <c r="Y38" s="172"/>
    </row>
    <row r="39" spans="1:25" ht="15.75" customHeight="1" x14ac:dyDescent="0.2">
      <c r="A39" s="92"/>
      <c r="B39" s="93"/>
      <c r="C39" s="94"/>
      <c r="D39" s="104"/>
      <c r="E39" s="158"/>
      <c r="F39" s="167"/>
      <c r="G39" s="105"/>
      <c r="H39" s="64"/>
      <c r="I39" s="97"/>
      <c r="J39" s="106"/>
      <c r="K39" s="64"/>
      <c r="L39" s="97"/>
      <c r="M39" s="106"/>
      <c r="N39" s="71"/>
      <c r="O39" s="72"/>
      <c r="R39" s="173"/>
    </row>
    <row r="40" spans="1:25" ht="15.75" customHeight="1" x14ac:dyDescent="0.2">
      <c r="A40" s="92"/>
      <c r="B40" s="93">
        <v>4</v>
      </c>
      <c r="C40" s="94"/>
      <c r="D40" s="104" t="s">
        <v>178</v>
      </c>
      <c r="E40" s="158"/>
      <c r="F40" s="167"/>
      <c r="G40" s="105"/>
      <c r="H40" s="64"/>
      <c r="I40" s="97"/>
      <c r="J40" s="200"/>
      <c r="K40" s="64"/>
      <c r="L40" s="97"/>
      <c r="M40" s="106"/>
      <c r="N40" s="71"/>
      <c r="O40" s="72"/>
      <c r="R40" s="173"/>
    </row>
    <row r="41" spans="1:25" ht="15.75" customHeight="1" x14ac:dyDescent="0.2">
      <c r="A41" s="92"/>
      <c r="B41" s="93"/>
      <c r="C41" s="94">
        <v>1</v>
      </c>
      <c r="D41" s="104" t="s">
        <v>179</v>
      </c>
      <c r="E41" s="158" t="s">
        <v>10</v>
      </c>
      <c r="F41" s="167">
        <v>1</v>
      </c>
      <c r="G41" s="105"/>
      <c r="H41" s="64">
        <f>F41*G41</f>
        <v>0</v>
      </c>
      <c r="I41" s="97"/>
      <c r="J41" s="200"/>
      <c r="K41" s="64"/>
      <c r="L41" s="97"/>
      <c r="M41" s="106"/>
      <c r="N41" s="71"/>
      <c r="O41" s="72"/>
      <c r="R41" s="173"/>
    </row>
    <row r="42" spans="1:25" ht="15.75" customHeight="1" x14ac:dyDescent="0.2">
      <c r="A42" s="92"/>
      <c r="B42" s="93"/>
      <c r="C42" s="94">
        <v>2</v>
      </c>
      <c r="D42" s="104" t="s">
        <v>180</v>
      </c>
      <c r="E42" s="158" t="s">
        <v>181</v>
      </c>
      <c r="F42" s="167">
        <v>14</v>
      </c>
      <c r="G42" s="105"/>
      <c r="H42" s="64">
        <f t="shared" ref="H42:H45" si="3">F42*G42</f>
        <v>0</v>
      </c>
      <c r="I42" s="97"/>
      <c r="J42" s="200"/>
      <c r="K42" s="64"/>
      <c r="L42" s="97"/>
      <c r="M42" s="106"/>
      <c r="N42" s="71"/>
      <c r="O42" s="72"/>
      <c r="R42" s="173"/>
    </row>
    <row r="43" spans="1:25" ht="15.75" customHeight="1" x14ac:dyDescent="0.2">
      <c r="A43" s="92"/>
      <c r="B43" s="93"/>
      <c r="C43" s="94">
        <v>3</v>
      </c>
      <c r="D43" s="104" t="s">
        <v>182</v>
      </c>
      <c r="E43" s="158" t="s">
        <v>43</v>
      </c>
      <c r="F43" s="167">
        <v>3</v>
      </c>
      <c r="G43" s="105"/>
      <c r="H43" s="64">
        <f t="shared" si="3"/>
        <v>0</v>
      </c>
      <c r="I43" s="97"/>
      <c r="J43" s="200"/>
      <c r="K43" s="64"/>
      <c r="L43" s="97"/>
      <c r="M43" s="106"/>
      <c r="N43" s="71"/>
      <c r="O43" s="72"/>
      <c r="R43" s="173"/>
    </row>
    <row r="44" spans="1:25" ht="15.75" customHeight="1" x14ac:dyDescent="0.2">
      <c r="A44" s="92"/>
      <c r="B44" s="93"/>
      <c r="C44" s="94">
        <v>4</v>
      </c>
      <c r="D44" s="104" t="s">
        <v>183</v>
      </c>
      <c r="E44" s="158" t="s">
        <v>43</v>
      </c>
      <c r="F44" s="167">
        <v>1</v>
      </c>
      <c r="G44" s="105"/>
      <c r="H44" s="64">
        <f t="shared" si="3"/>
        <v>0</v>
      </c>
      <c r="I44" s="97"/>
      <c r="J44" s="200"/>
      <c r="K44" s="64"/>
      <c r="L44" s="97"/>
      <c r="M44" s="106"/>
      <c r="N44" s="71"/>
      <c r="O44" s="72"/>
      <c r="R44" s="173"/>
    </row>
    <row r="45" spans="1:25" ht="15.75" customHeight="1" x14ac:dyDescent="0.2">
      <c r="A45" s="92"/>
      <c r="B45" s="93"/>
      <c r="C45" s="94">
        <v>5</v>
      </c>
      <c r="D45" s="104" t="s">
        <v>184</v>
      </c>
      <c r="E45" s="158" t="s">
        <v>181</v>
      </c>
      <c r="F45" s="167">
        <v>14</v>
      </c>
      <c r="G45" s="105"/>
      <c r="H45" s="64">
        <f t="shared" si="3"/>
        <v>0</v>
      </c>
      <c r="I45" s="97"/>
      <c r="J45" s="200"/>
      <c r="K45" s="64"/>
      <c r="L45" s="97"/>
      <c r="M45" s="106"/>
      <c r="N45" s="71"/>
      <c r="O45" s="72"/>
      <c r="R45" s="173"/>
    </row>
    <row r="46" spans="1:25" ht="15.75" customHeight="1" x14ac:dyDescent="0.2">
      <c r="A46" s="92"/>
      <c r="B46" s="93"/>
      <c r="C46" s="94">
        <v>6</v>
      </c>
      <c r="D46" s="104" t="s">
        <v>185</v>
      </c>
      <c r="E46" s="158" t="s">
        <v>238</v>
      </c>
      <c r="F46" s="167"/>
      <c r="G46" s="105"/>
      <c r="H46" s="64"/>
      <c r="I46" s="97"/>
      <c r="J46" s="200"/>
      <c r="K46" s="64"/>
      <c r="L46" s="97"/>
      <c r="M46" s="106"/>
      <c r="N46" s="71"/>
      <c r="O46" s="72"/>
      <c r="R46" s="173"/>
    </row>
    <row r="47" spans="1:25" ht="15.75" customHeight="1" x14ac:dyDescent="0.2">
      <c r="A47" s="92"/>
      <c r="B47" s="93"/>
      <c r="C47" s="94"/>
      <c r="D47" s="104"/>
      <c r="E47" s="158"/>
      <c r="F47" s="167"/>
      <c r="G47" s="105"/>
      <c r="H47" s="64"/>
      <c r="I47" s="97"/>
      <c r="J47" s="200"/>
      <c r="K47" s="64"/>
      <c r="L47" s="97"/>
      <c r="M47" s="106"/>
      <c r="N47" s="71"/>
      <c r="O47" s="72"/>
      <c r="R47" s="173"/>
    </row>
    <row r="48" spans="1:25" ht="15.75" customHeight="1" x14ac:dyDescent="0.2">
      <c r="A48" s="99"/>
      <c r="B48" s="100">
        <v>5</v>
      </c>
      <c r="C48" s="101"/>
      <c r="D48" s="104" t="s">
        <v>36</v>
      </c>
      <c r="E48" s="158"/>
      <c r="F48" s="168"/>
      <c r="G48" s="102"/>
      <c r="H48" s="64">
        <f t="shared" si="0"/>
        <v>0</v>
      </c>
      <c r="I48" s="144"/>
      <c r="J48" s="142"/>
      <c r="K48" s="64"/>
      <c r="L48" s="97"/>
      <c r="M48" s="103"/>
      <c r="N48" s="71"/>
      <c r="O48" s="72"/>
    </row>
    <row r="49" spans="1:25" s="97" customFormat="1" ht="15.75" customHeight="1" x14ac:dyDescent="0.2">
      <c r="A49" s="99"/>
      <c r="B49" s="100"/>
      <c r="C49" s="101">
        <v>1</v>
      </c>
      <c r="D49" s="104" t="s">
        <v>192</v>
      </c>
      <c r="E49" s="158" t="s">
        <v>41</v>
      </c>
      <c r="F49" s="168">
        <v>400</v>
      </c>
      <c r="G49" s="102"/>
      <c r="H49" s="64">
        <f>F49*G49</f>
        <v>0</v>
      </c>
      <c r="J49" s="103"/>
      <c r="K49" s="64">
        <f>G49*J49</f>
        <v>0</v>
      </c>
      <c r="M49" s="103"/>
      <c r="N49" s="71">
        <f>F49+M49</f>
        <v>400</v>
      </c>
      <c r="O49" s="72"/>
      <c r="R49" s="173" t="s">
        <v>113</v>
      </c>
    </row>
    <row r="50" spans="1:25" s="97" customFormat="1" ht="15.75" customHeight="1" x14ac:dyDescent="0.2">
      <c r="A50" s="99"/>
      <c r="B50" s="100"/>
      <c r="C50" s="101">
        <v>2</v>
      </c>
      <c r="D50" s="104" t="s">
        <v>246</v>
      </c>
      <c r="E50" s="158" t="s">
        <v>41</v>
      </c>
      <c r="F50" s="168">
        <v>4700</v>
      </c>
      <c r="G50" s="102"/>
      <c r="H50" s="64">
        <f t="shared" ref="H50:H51" si="4">F50*G50</f>
        <v>0</v>
      </c>
      <c r="J50" s="103"/>
      <c r="K50" s="64">
        <f>G50*J50</f>
        <v>0</v>
      </c>
      <c r="M50" s="103"/>
      <c r="N50" s="71">
        <f>F50+M50</f>
        <v>4700</v>
      </c>
      <c r="O50" s="72">
        <f>G50*N50</f>
        <v>0</v>
      </c>
      <c r="R50" s="173" t="s">
        <v>113</v>
      </c>
      <c r="Y50" s="172"/>
    </row>
    <row r="51" spans="1:25" s="97" customFormat="1" ht="15.75" customHeight="1" x14ac:dyDescent="0.2">
      <c r="A51" s="99"/>
      <c r="B51" s="100"/>
      <c r="C51" s="101">
        <v>3</v>
      </c>
      <c r="D51" s="104" t="s">
        <v>194</v>
      </c>
      <c r="E51" s="158" t="s">
        <v>41</v>
      </c>
      <c r="F51" s="168">
        <v>50</v>
      </c>
      <c r="G51" s="102"/>
      <c r="H51" s="64">
        <f t="shared" si="4"/>
        <v>0</v>
      </c>
      <c r="J51" s="103"/>
      <c r="K51" s="64"/>
      <c r="M51" s="103"/>
      <c r="N51" s="71"/>
      <c r="O51" s="72"/>
      <c r="R51" s="173" t="s">
        <v>147</v>
      </c>
      <c r="Y51" s="172"/>
    </row>
    <row r="52" spans="1:25" ht="15.75" customHeight="1" x14ac:dyDescent="0.2">
      <c r="A52" s="92"/>
      <c r="B52" s="93"/>
      <c r="C52" s="94"/>
      <c r="D52" s="95"/>
      <c r="E52" s="157"/>
      <c r="F52" s="167"/>
      <c r="G52" s="105"/>
      <c r="H52" s="64">
        <f t="shared" si="0"/>
        <v>0</v>
      </c>
      <c r="I52" s="97"/>
      <c r="J52" s="106"/>
      <c r="K52" s="64"/>
      <c r="L52" s="97"/>
      <c r="M52" s="106"/>
      <c r="N52" s="71"/>
      <c r="O52" s="72"/>
      <c r="R52" s="173" t="s">
        <v>159</v>
      </c>
      <c r="Y52" s="42"/>
    </row>
    <row r="53" spans="1:25" ht="15.75" customHeight="1" x14ac:dyDescent="0.2">
      <c r="A53" s="110"/>
      <c r="B53" s="111">
        <v>6</v>
      </c>
      <c r="C53" s="94"/>
      <c r="D53" s="95" t="s">
        <v>39</v>
      </c>
      <c r="E53" s="157"/>
      <c r="F53" s="167"/>
      <c r="G53" s="105"/>
      <c r="H53" s="64">
        <f t="shared" si="0"/>
        <v>0</v>
      </c>
      <c r="I53" s="97"/>
      <c r="J53" s="106"/>
      <c r="K53" s="64"/>
      <c r="L53" s="97"/>
      <c r="M53" s="106"/>
      <c r="N53" s="71"/>
      <c r="O53" s="72"/>
    </row>
    <row r="54" spans="1:25" ht="15.75" customHeight="1" x14ac:dyDescent="0.2">
      <c r="A54" s="99"/>
      <c r="B54" s="100"/>
      <c r="C54" s="101">
        <v>1</v>
      </c>
      <c r="D54" s="104" t="s">
        <v>236</v>
      </c>
      <c r="E54" s="158" t="s">
        <v>42</v>
      </c>
      <c r="F54" s="168">
        <v>4000</v>
      </c>
      <c r="G54" s="102"/>
      <c r="H54" s="64">
        <f t="shared" si="0"/>
        <v>0</v>
      </c>
      <c r="I54" s="97"/>
      <c r="J54" s="103"/>
      <c r="K54" s="64">
        <f>F14*G14</f>
        <v>0</v>
      </c>
      <c r="L54" s="97"/>
      <c r="M54" s="103"/>
      <c r="N54" s="71">
        <f>F54+M54</f>
        <v>4000</v>
      </c>
      <c r="O54" s="72">
        <f>G54*N54</f>
        <v>0</v>
      </c>
      <c r="P54" s="97"/>
      <c r="Q54" s="97"/>
      <c r="R54" s="97" t="s">
        <v>127</v>
      </c>
      <c r="S54" s="97"/>
    </row>
    <row r="55" spans="1:25" ht="15.75" customHeight="1" x14ac:dyDescent="0.2">
      <c r="A55" s="99"/>
      <c r="B55" s="100"/>
      <c r="C55" s="94">
        <v>2</v>
      </c>
      <c r="D55" s="104" t="s">
        <v>193</v>
      </c>
      <c r="E55" s="158" t="s">
        <v>42</v>
      </c>
      <c r="F55" s="168">
        <v>4000</v>
      </c>
      <c r="G55" s="102"/>
      <c r="H55" s="64">
        <f t="shared" si="0"/>
        <v>0</v>
      </c>
      <c r="I55" s="97"/>
      <c r="J55" s="103"/>
      <c r="K55" s="64">
        <f>G55*J55</f>
        <v>0</v>
      </c>
      <c r="L55" s="97"/>
      <c r="M55" s="103"/>
      <c r="N55" s="71">
        <f>F55+M55</f>
        <v>4000</v>
      </c>
      <c r="O55" s="72">
        <f>G55*N55</f>
        <v>0</v>
      </c>
      <c r="P55" s="97"/>
      <c r="Q55" s="97"/>
      <c r="R55" s="97" t="s">
        <v>127</v>
      </c>
      <c r="S55" s="97"/>
    </row>
    <row r="56" spans="1:25" ht="15.75" customHeight="1" x14ac:dyDescent="0.2">
      <c r="A56" s="99"/>
      <c r="B56" s="100"/>
      <c r="C56" s="94">
        <v>3</v>
      </c>
      <c r="D56" s="104" t="s">
        <v>177</v>
      </c>
      <c r="E56" s="158" t="s">
        <v>42</v>
      </c>
      <c r="F56" s="168">
        <v>160</v>
      </c>
      <c r="G56" s="102"/>
      <c r="H56" s="64">
        <f t="shared" si="0"/>
        <v>0</v>
      </c>
      <c r="I56" s="97"/>
      <c r="J56" s="103"/>
      <c r="K56" s="64"/>
      <c r="L56" s="97"/>
      <c r="M56" s="103"/>
      <c r="N56" s="71"/>
      <c r="O56" s="72"/>
      <c r="R56" s="7" t="s">
        <v>111</v>
      </c>
    </row>
    <row r="57" spans="1:25" ht="15.75" customHeight="1" x14ac:dyDescent="0.2">
      <c r="A57" s="99"/>
      <c r="B57" s="100"/>
      <c r="C57" s="94">
        <v>4</v>
      </c>
      <c r="D57" s="104" t="s">
        <v>152</v>
      </c>
      <c r="E57" s="158" t="s">
        <v>42</v>
      </c>
      <c r="F57" s="168">
        <v>150</v>
      </c>
      <c r="G57" s="102"/>
      <c r="H57" s="64">
        <f t="shared" si="0"/>
        <v>0</v>
      </c>
      <c r="I57" s="97"/>
      <c r="J57" s="103"/>
      <c r="K57" s="64"/>
      <c r="L57" s="97"/>
      <c r="M57" s="103"/>
      <c r="N57" s="71"/>
      <c r="O57" s="72"/>
      <c r="R57" s="7"/>
    </row>
    <row r="58" spans="1:25" ht="15.75" customHeight="1" x14ac:dyDescent="0.2">
      <c r="A58" s="99"/>
      <c r="B58" s="100"/>
      <c r="C58" s="94">
        <v>5</v>
      </c>
      <c r="D58" s="104" t="s">
        <v>226</v>
      </c>
      <c r="E58" s="158" t="s">
        <v>41</v>
      </c>
      <c r="F58" s="168">
        <v>38</v>
      </c>
      <c r="G58" s="102"/>
      <c r="H58" s="64">
        <f t="shared" si="0"/>
        <v>0</v>
      </c>
      <c r="I58" s="97"/>
      <c r="J58" s="103"/>
      <c r="K58" s="64"/>
      <c r="L58" s="97"/>
      <c r="M58" s="103"/>
      <c r="N58" s="71"/>
      <c r="O58" s="72"/>
      <c r="R58" s="7" t="s">
        <v>158</v>
      </c>
    </row>
    <row r="59" spans="1:25" ht="15.75" customHeight="1" x14ac:dyDescent="0.2">
      <c r="A59" s="99"/>
      <c r="B59" s="100"/>
      <c r="C59" s="94">
        <v>6</v>
      </c>
      <c r="D59" s="104" t="s">
        <v>227</v>
      </c>
      <c r="E59" s="158" t="s">
        <v>41</v>
      </c>
      <c r="F59" s="168">
        <v>14</v>
      </c>
      <c r="G59" s="102"/>
      <c r="H59" s="64">
        <f t="shared" si="0"/>
        <v>0</v>
      </c>
      <c r="I59" s="97"/>
      <c r="J59" s="103"/>
      <c r="K59" s="64"/>
      <c r="L59" s="97"/>
      <c r="M59" s="103"/>
      <c r="N59" s="71"/>
      <c r="O59" s="72"/>
      <c r="R59" s="7" t="s">
        <v>158</v>
      </c>
    </row>
    <row r="60" spans="1:25" ht="15.75" customHeight="1" x14ac:dyDescent="0.2">
      <c r="A60" s="99"/>
      <c r="B60" s="100"/>
      <c r="C60" s="94">
        <v>7</v>
      </c>
      <c r="D60" s="104" t="s">
        <v>228</v>
      </c>
      <c r="E60" s="158" t="s">
        <v>41</v>
      </c>
      <c r="F60" s="168">
        <v>4</v>
      </c>
      <c r="G60" s="102"/>
      <c r="H60" s="64">
        <f t="shared" si="0"/>
        <v>0</v>
      </c>
      <c r="I60" s="97"/>
      <c r="J60" s="103"/>
      <c r="K60" s="64"/>
      <c r="L60" s="97"/>
      <c r="M60" s="103"/>
      <c r="N60" s="71"/>
      <c r="O60" s="72"/>
      <c r="R60" s="7" t="s">
        <v>158</v>
      </c>
    </row>
    <row r="61" spans="1:25" ht="15.75" customHeight="1" x14ac:dyDescent="0.2">
      <c r="A61" s="99"/>
      <c r="B61" s="100"/>
      <c r="C61" s="94">
        <v>8</v>
      </c>
      <c r="D61" s="104" t="s">
        <v>244</v>
      </c>
      <c r="E61" s="158" t="s">
        <v>41</v>
      </c>
      <c r="F61" s="168">
        <v>5</v>
      </c>
      <c r="G61" s="102"/>
      <c r="H61" s="64">
        <f t="shared" si="0"/>
        <v>0</v>
      </c>
      <c r="I61" s="97"/>
      <c r="J61" s="103"/>
      <c r="K61" s="64"/>
      <c r="L61" s="97"/>
      <c r="M61" s="103"/>
      <c r="N61" s="71"/>
      <c r="O61" s="72"/>
      <c r="R61" s="7" t="s">
        <v>158</v>
      </c>
    </row>
    <row r="62" spans="1:25" ht="15.75" customHeight="1" x14ac:dyDescent="0.2">
      <c r="A62" s="99"/>
      <c r="B62" s="100"/>
      <c r="C62" s="94"/>
      <c r="D62" s="104"/>
      <c r="E62" s="158"/>
      <c r="F62" s="168"/>
      <c r="G62" s="102"/>
      <c r="H62" s="64"/>
      <c r="I62" s="97"/>
      <c r="J62" s="103"/>
      <c r="K62" s="64"/>
      <c r="L62" s="97"/>
      <c r="M62" s="103"/>
      <c r="N62" s="71"/>
      <c r="O62" s="72"/>
      <c r="R62" s="7"/>
    </row>
    <row r="63" spans="1:25" ht="15.75" customHeight="1" x14ac:dyDescent="0.2">
      <c r="A63" s="99"/>
      <c r="B63" s="100">
        <v>7</v>
      </c>
      <c r="C63" s="94"/>
      <c r="D63" s="104" t="s">
        <v>59</v>
      </c>
      <c r="E63" s="158"/>
      <c r="F63" s="168"/>
      <c r="G63" s="102"/>
      <c r="H63" s="64"/>
      <c r="I63" s="97"/>
      <c r="J63" s="103"/>
      <c r="K63" s="64"/>
      <c r="L63" s="97"/>
      <c r="M63" s="103"/>
      <c r="N63" s="71"/>
      <c r="O63" s="72"/>
      <c r="R63" s="7"/>
    </row>
    <row r="64" spans="1:25" ht="15.75" customHeight="1" x14ac:dyDescent="0.2">
      <c r="A64" s="99"/>
      <c r="B64" s="100"/>
      <c r="C64" s="94">
        <v>1</v>
      </c>
      <c r="D64" s="104" t="s">
        <v>102</v>
      </c>
      <c r="E64" s="158" t="s">
        <v>43</v>
      </c>
      <c r="F64" s="168">
        <v>7</v>
      </c>
      <c r="G64" s="102"/>
      <c r="H64" s="64">
        <f>F64*G64</f>
        <v>0</v>
      </c>
      <c r="I64" s="97"/>
      <c r="J64" s="103"/>
      <c r="K64" s="64"/>
      <c r="L64" s="97"/>
      <c r="M64" s="103"/>
      <c r="N64" s="71"/>
      <c r="O64" s="72"/>
      <c r="R64" s="7" t="s">
        <v>148</v>
      </c>
    </row>
    <row r="65" spans="1:18" ht="15.75" customHeight="1" x14ac:dyDescent="0.2">
      <c r="A65" s="99"/>
      <c r="B65" s="100"/>
      <c r="C65" s="94">
        <v>2</v>
      </c>
      <c r="D65" s="104" t="s">
        <v>239</v>
      </c>
      <c r="E65" s="158" t="s">
        <v>42</v>
      </c>
      <c r="F65" s="168">
        <v>400</v>
      </c>
      <c r="G65" s="102"/>
      <c r="H65" s="64">
        <f>F65*G65</f>
        <v>0</v>
      </c>
      <c r="I65" s="97"/>
      <c r="J65" s="103"/>
      <c r="K65" s="64"/>
      <c r="L65" s="97"/>
      <c r="M65" s="103"/>
      <c r="N65" s="71">
        <f>85*4</f>
        <v>340</v>
      </c>
      <c r="O65" s="72"/>
      <c r="R65" s="7"/>
    </row>
    <row r="66" spans="1:18" ht="15.75" customHeight="1" x14ac:dyDescent="0.2">
      <c r="A66" s="99"/>
      <c r="B66" s="100"/>
      <c r="C66" s="94">
        <v>3</v>
      </c>
      <c r="D66" s="104" t="s">
        <v>243</v>
      </c>
      <c r="E66" s="158" t="s">
        <v>42</v>
      </c>
      <c r="F66" s="168">
        <v>400</v>
      </c>
      <c r="G66" s="102"/>
      <c r="H66" s="64">
        <f t="shared" ref="H66:H70" si="5">F66*G66</f>
        <v>0</v>
      </c>
      <c r="I66" s="97"/>
      <c r="J66" s="103"/>
      <c r="K66" s="64"/>
      <c r="L66" s="97"/>
      <c r="M66" s="103"/>
      <c r="N66" s="71"/>
      <c r="O66" s="72"/>
      <c r="R66" s="7"/>
    </row>
    <row r="67" spans="1:18" ht="15.75" customHeight="1" x14ac:dyDescent="0.2">
      <c r="A67" s="99"/>
      <c r="B67" s="100"/>
      <c r="C67" s="94">
        <v>4</v>
      </c>
      <c r="D67" s="104" t="s">
        <v>240</v>
      </c>
      <c r="E67" s="158" t="s">
        <v>43</v>
      </c>
      <c r="F67" s="168">
        <v>50</v>
      </c>
      <c r="G67" s="102"/>
      <c r="H67" s="64">
        <f t="shared" si="5"/>
        <v>0</v>
      </c>
      <c r="I67" s="97"/>
      <c r="J67" s="103"/>
      <c r="K67" s="64"/>
      <c r="L67" s="97"/>
      <c r="M67" s="103"/>
      <c r="N67" s="71"/>
      <c r="O67" s="72"/>
      <c r="R67" s="7"/>
    </row>
    <row r="68" spans="1:18" ht="15.75" customHeight="1" x14ac:dyDescent="0.2">
      <c r="A68" s="99"/>
      <c r="B68" s="100"/>
      <c r="C68" s="94">
        <v>5</v>
      </c>
      <c r="D68" s="104" t="s">
        <v>241</v>
      </c>
      <c r="E68" s="158" t="s">
        <v>181</v>
      </c>
      <c r="F68" s="168">
        <v>100</v>
      </c>
      <c r="G68" s="102"/>
      <c r="H68" s="64">
        <f t="shared" si="5"/>
        <v>0</v>
      </c>
      <c r="I68" s="97"/>
      <c r="J68" s="103"/>
      <c r="K68" s="64"/>
      <c r="L68" s="97"/>
      <c r="M68" s="103"/>
      <c r="N68" s="71"/>
      <c r="O68" s="72"/>
      <c r="R68" s="7"/>
    </row>
    <row r="69" spans="1:18" ht="15.75" customHeight="1" x14ac:dyDescent="0.2">
      <c r="A69" s="99"/>
      <c r="B69" s="100"/>
      <c r="C69" s="94">
        <v>6</v>
      </c>
      <c r="D69" s="104" t="s">
        <v>262</v>
      </c>
      <c r="E69" s="158" t="s">
        <v>43</v>
      </c>
      <c r="F69" s="168">
        <v>2</v>
      </c>
      <c r="G69" s="102"/>
      <c r="H69" s="64">
        <f t="shared" si="5"/>
        <v>0</v>
      </c>
      <c r="I69" s="97"/>
      <c r="J69" s="103"/>
      <c r="K69" s="64"/>
      <c r="L69" s="97"/>
      <c r="M69" s="103"/>
      <c r="N69" s="71"/>
      <c r="O69" s="72"/>
      <c r="R69" s="7"/>
    </row>
    <row r="70" spans="1:18" ht="15.75" customHeight="1" x14ac:dyDescent="0.2">
      <c r="A70" s="99"/>
      <c r="B70" s="100"/>
      <c r="C70" s="94">
        <v>7</v>
      </c>
      <c r="D70" s="104" t="s">
        <v>242</v>
      </c>
      <c r="E70" s="158" t="s">
        <v>43</v>
      </c>
      <c r="F70" s="168">
        <v>2</v>
      </c>
      <c r="G70" s="102"/>
      <c r="H70" s="64">
        <f t="shared" si="5"/>
        <v>0</v>
      </c>
      <c r="I70" s="97"/>
      <c r="J70" s="103"/>
      <c r="K70" s="64"/>
      <c r="L70" s="97"/>
      <c r="M70" s="103"/>
      <c r="N70" s="71"/>
      <c r="O70" s="72"/>
      <c r="R70" s="7"/>
    </row>
    <row r="71" spans="1:18" ht="15.75" customHeight="1" x14ac:dyDescent="0.2">
      <c r="A71" s="92"/>
      <c r="B71" s="93"/>
      <c r="C71" s="94"/>
      <c r="D71" s="95"/>
      <c r="E71" s="157"/>
      <c r="F71" s="167"/>
      <c r="G71" s="105"/>
      <c r="H71" s="64">
        <f t="shared" ref="H71" si="6">F71*G71</f>
        <v>0</v>
      </c>
      <c r="I71" s="97"/>
      <c r="J71" s="106"/>
      <c r="K71" s="64"/>
      <c r="L71" s="97"/>
      <c r="M71" s="106"/>
      <c r="N71" s="71"/>
      <c r="O71" s="72"/>
      <c r="R71" s="7"/>
    </row>
    <row r="72" spans="1:18" ht="15.75" customHeight="1" thickBot="1" x14ac:dyDescent="0.25">
      <c r="A72" s="92"/>
      <c r="B72" s="93"/>
      <c r="C72" s="94"/>
      <c r="D72" s="124" t="s">
        <v>45</v>
      </c>
      <c r="E72" s="157"/>
      <c r="F72" s="167"/>
      <c r="G72" s="105"/>
      <c r="H72" s="73">
        <f>SUM(H14:H71)</f>
        <v>0</v>
      </c>
      <c r="I72" s="97"/>
      <c r="J72" s="106"/>
      <c r="K72" s="65">
        <f>SUM(K14:K71)</f>
        <v>0</v>
      </c>
      <c r="L72" s="97"/>
      <c r="M72" s="106"/>
      <c r="N72" s="71"/>
      <c r="O72" s="65">
        <f>SUM(O14:O71)</f>
        <v>0</v>
      </c>
      <c r="R72" s="7"/>
    </row>
    <row r="73" spans="1:18" ht="15.75" customHeight="1" x14ac:dyDescent="0.2">
      <c r="A73" s="92"/>
      <c r="B73" s="93"/>
      <c r="C73" s="94"/>
      <c r="D73" s="124"/>
      <c r="E73" s="157"/>
      <c r="F73" s="167"/>
      <c r="G73" s="105"/>
      <c r="H73" s="66">
        <f t="shared" ref="H73:H104" si="7">F73*G73</f>
        <v>0</v>
      </c>
      <c r="I73" s="97"/>
      <c r="J73" s="106"/>
      <c r="K73" s="133"/>
      <c r="L73" s="97"/>
      <c r="M73" s="106"/>
      <c r="N73" s="71"/>
      <c r="O73" s="133"/>
      <c r="R73" s="7"/>
    </row>
    <row r="74" spans="1:18" ht="15.75" customHeight="1" x14ac:dyDescent="0.25">
      <c r="A74" s="186">
        <v>4</v>
      </c>
      <c r="B74" s="187"/>
      <c r="C74" s="188"/>
      <c r="D74" s="189" t="s">
        <v>2</v>
      </c>
      <c r="E74" s="185"/>
      <c r="F74" s="192"/>
      <c r="G74" s="193"/>
      <c r="H74" s="194">
        <f t="shared" si="7"/>
        <v>0</v>
      </c>
      <c r="I74" s="97"/>
      <c r="J74" s="106"/>
      <c r="K74" s="64"/>
      <c r="L74" s="97"/>
      <c r="M74" s="106"/>
      <c r="N74" s="71"/>
      <c r="O74" s="72"/>
      <c r="R74" s="7"/>
    </row>
    <row r="75" spans="1:18" ht="15.75" customHeight="1" x14ac:dyDescent="0.25">
      <c r="A75" s="125"/>
      <c r="B75" s="126"/>
      <c r="C75" s="94"/>
      <c r="D75" s="124"/>
      <c r="E75" s="157"/>
      <c r="F75" s="167"/>
      <c r="G75" s="105"/>
      <c r="H75" s="64">
        <f t="shared" si="7"/>
        <v>0</v>
      </c>
      <c r="I75" s="97"/>
      <c r="J75" s="106"/>
      <c r="K75" s="64"/>
      <c r="L75" s="97"/>
      <c r="M75" s="106"/>
      <c r="N75" s="71"/>
      <c r="O75" s="72"/>
      <c r="R75" s="7"/>
    </row>
    <row r="76" spans="1:18" ht="15.75" customHeight="1" x14ac:dyDescent="0.25">
      <c r="A76" s="125"/>
      <c r="B76" s="93">
        <v>1</v>
      </c>
      <c r="C76" s="94"/>
      <c r="D76" s="95" t="s">
        <v>198</v>
      </c>
      <c r="E76" s="158"/>
      <c r="F76" s="167"/>
      <c r="G76" s="105"/>
      <c r="H76" s="64"/>
      <c r="I76" s="97"/>
      <c r="J76" s="106"/>
      <c r="K76" s="64"/>
      <c r="L76" s="97"/>
      <c r="M76" s="106"/>
      <c r="N76" s="71"/>
      <c r="O76" s="72"/>
      <c r="R76" s="97"/>
    </row>
    <row r="77" spans="1:18" ht="15.75" customHeight="1" x14ac:dyDescent="0.25">
      <c r="A77" s="125"/>
      <c r="B77" s="126"/>
      <c r="C77" s="101">
        <v>1</v>
      </c>
      <c r="D77" s="95" t="s">
        <v>219</v>
      </c>
      <c r="E77" s="158" t="s">
        <v>49</v>
      </c>
      <c r="F77" s="167">
        <v>49</v>
      </c>
      <c r="G77" s="105"/>
      <c r="H77" s="64">
        <f>F77*G77</f>
        <v>0</v>
      </c>
      <c r="I77" s="97"/>
      <c r="J77" s="106"/>
      <c r="K77" s="64"/>
      <c r="L77" s="97"/>
      <c r="M77" s="106"/>
      <c r="N77" s="71"/>
      <c r="O77" s="72"/>
      <c r="Q77" s="97"/>
      <c r="R77" s="182"/>
    </row>
    <row r="78" spans="1:18" ht="15.75" customHeight="1" x14ac:dyDescent="0.25">
      <c r="A78" s="125"/>
      <c r="B78" s="126"/>
      <c r="C78" s="94"/>
      <c r="D78" s="124"/>
      <c r="E78" s="157"/>
      <c r="F78" s="167"/>
      <c r="G78" s="105"/>
      <c r="H78" s="64"/>
      <c r="I78" s="97"/>
      <c r="J78" s="106"/>
      <c r="K78" s="64"/>
      <c r="L78" s="97"/>
      <c r="M78" s="106"/>
      <c r="N78" s="71"/>
      <c r="O78" s="72"/>
      <c r="Q78" s="97"/>
      <c r="R78" s="182"/>
    </row>
    <row r="79" spans="1:18" ht="15.75" customHeight="1" x14ac:dyDescent="0.2">
      <c r="A79" s="92"/>
      <c r="B79" s="93">
        <v>2</v>
      </c>
      <c r="C79" s="94"/>
      <c r="D79" s="95" t="s">
        <v>52</v>
      </c>
      <c r="E79" s="157"/>
      <c r="F79" s="167"/>
      <c r="G79" s="105"/>
      <c r="H79" s="64">
        <f t="shared" si="7"/>
        <v>0</v>
      </c>
      <c r="I79" s="97"/>
      <c r="J79" s="106"/>
      <c r="K79" s="64"/>
      <c r="L79" s="97"/>
      <c r="M79" s="106"/>
      <c r="N79" s="71"/>
      <c r="O79" s="72"/>
      <c r="Q79" s="97"/>
      <c r="R79" s="182"/>
    </row>
    <row r="80" spans="1:18" ht="15.75" customHeight="1" x14ac:dyDescent="0.25">
      <c r="A80" s="125"/>
      <c r="B80" s="126"/>
      <c r="C80" s="101">
        <v>1</v>
      </c>
      <c r="D80" s="95" t="s">
        <v>199</v>
      </c>
      <c r="E80" s="158" t="s">
        <v>49</v>
      </c>
      <c r="F80" s="167">
        <v>279</v>
      </c>
      <c r="G80" s="105"/>
      <c r="H80" s="64">
        <f>F80*G80</f>
        <v>0</v>
      </c>
      <c r="I80" s="97"/>
      <c r="J80" s="106"/>
      <c r="K80" s="64"/>
      <c r="L80" s="97"/>
      <c r="M80" s="106"/>
      <c r="N80" s="71"/>
      <c r="O80" s="72"/>
      <c r="Q80" s="97"/>
      <c r="R80" s="182"/>
    </row>
    <row r="81" spans="1:18" ht="15.75" customHeight="1" x14ac:dyDescent="0.25">
      <c r="A81" s="125"/>
      <c r="B81" s="126"/>
      <c r="C81" s="101">
        <v>2</v>
      </c>
      <c r="D81" s="95" t="s">
        <v>200</v>
      </c>
      <c r="E81" s="158" t="s">
        <v>49</v>
      </c>
      <c r="F81" s="167">
        <v>241</v>
      </c>
      <c r="G81" s="105"/>
      <c r="H81" s="64">
        <f t="shared" ref="H81:H83" si="8">F81*G81</f>
        <v>0</v>
      </c>
      <c r="I81" s="97"/>
      <c r="J81" s="106"/>
      <c r="K81" s="64"/>
      <c r="L81" s="97"/>
      <c r="M81" s="106"/>
      <c r="N81" s="71"/>
      <c r="O81" s="72"/>
      <c r="Q81" s="97"/>
      <c r="R81" s="182"/>
    </row>
    <row r="82" spans="1:18" ht="15.75" customHeight="1" x14ac:dyDescent="0.25">
      <c r="A82" s="125"/>
      <c r="B82" s="126"/>
      <c r="C82" s="101">
        <v>3</v>
      </c>
      <c r="D82" s="95" t="s">
        <v>201</v>
      </c>
      <c r="E82" s="158" t="s">
        <v>49</v>
      </c>
      <c r="F82" s="167">
        <v>173</v>
      </c>
      <c r="G82" s="105"/>
      <c r="H82" s="64">
        <f t="shared" si="8"/>
        <v>0</v>
      </c>
      <c r="I82" s="97"/>
      <c r="J82" s="106"/>
      <c r="K82" s="64"/>
      <c r="L82" s="97"/>
      <c r="M82" s="106"/>
      <c r="N82" s="71"/>
      <c r="O82" s="72"/>
      <c r="Q82" s="97"/>
      <c r="R82" s="182"/>
    </row>
    <row r="83" spans="1:18" ht="15.75" customHeight="1" x14ac:dyDescent="0.25">
      <c r="A83" s="125"/>
      <c r="B83" s="126"/>
      <c r="C83" s="101">
        <v>4</v>
      </c>
      <c r="D83" s="95" t="s">
        <v>202</v>
      </c>
      <c r="E83" s="158" t="s">
        <v>49</v>
      </c>
      <c r="F83" s="167">
        <v>291</v>
      </c>
      <c r="G83" s="105"/>
      <c r="H83" s="64">
        <f t="shared" si="8"/>
        <v>0</v>
      </c>
      <c r="I83" s="97"/>
      <c r="J83" s="106"/>
      <c r="K83" s="64"/>
      <c r="L83" s="97"/>
      <c r="M83" s="106"/>
      <c r="N83" s="71"/>
      <c r="O83" s="72"/>
      <c r="Q83" s="97"/>
      <c r="R83" s="182"/>
    </row>
    <row r="84" spans="1:18" ht="15.75" customHeight="1" x14ac:dyDescent="0.2">
      <c r="A84" s="135"/>
      <c r="B84" s="136"/>
      <c r="C84" s="111"/>
      <c r="D84" s="95"/>
      <c r="E84" s="157"/>
      <c r="F84" s="167"/>
      <c r="G84" s="105"/>
      <c r="H84" s="64">
        <f t="shared" ref="H84:H89" si="9">F84*G84</f>
        <v>0</v>
      </c>
      <c r="I84" s="97"/>
      <c r="J84" s="106"/>
      <c r="K84" s="64"/>
      <c r="L84" s="97"/>
      <c r="M84" s="106"/>
      <c r="N84" s="71"/>
      <c r="O84" s="72"/>
      <c r="Q84" s="97"/>
      <c r="R84" s="182"/>
    </row>
    <row r="85" spans="1:18" ht="15.75" customHeight="1" x14ac:dyDescent="0.2">
      <c r="A85" s="99"/>
      <c r="B85" s="93">
        <v>3</v>
      </c>
      <c r="C85" s="107"/>
      <c r="D85" s="104" t="s">
        <v>40</v>
      </c>
      <c r="E85" s="158"/>
      <c r="F85" s="168"/>
      <c r="G85" s="102"/>
      <c r="H85" s="64">
        <f t="shared" si="9"/>
        <v>0</v>
      </c>
      <c r="I85" s="97"/>
      <c r="J85" s="106"/>
      <c r="K85" s="64"/>
      <c r="L85" s="97"/>
      <c r="M85" s="106"/>
      <c r="N85" s="71"/>
      <c r="O85" s="72"/>
      <c r="Q85" s="97"/>
      <c r="R85" s="182"/>
    </row>
    <row r="86" spans="1:18" ht="30" x14ac:dyDescent="0.2">
      <c r="A86" s="99"/>
      <c r="B86" s="93"/>
      <c r="C86" s="107">
        <v>1</v>
      </c>
      <c r="D86" s="104" t="s">
        <v>266</v>
      </c>
      <c r="E86" s="158" t="s">
        <v>43</v>
      </c>
      <c r="F86" s="168">
        <v>57</v>
      </c>
      <c r="G86" s="102"/>
      <c r="H86" s="64">
        <f t="shared" si="9"/>
        <v>0</v>
      </c>
      <c r="I86" s="97"/>
      <c r="J86" s="106"/>
      <c r="K86" s="64"/>
      <c r="L86" s="97"/>
      <c r="M86" s="106"/>
      <c r="N86" s="71"/>
      <c r="O86" s="72"/>
      <c r="Q86" s="97"/>
      <c r="R86" s="182"/>
    </row>
    <row r="87" spans="1:18" ht="15.75" customHeight="1" x14ac:dyDescent="0.2">
      <c r="A87" s="99"/>
      <c r="B87" s="93"/>
      <c r="C87" s="101">
        <v>2</v>
      </c>
      <c r="D87" s="104" t="s">
        <v>203</v>
      </c>
      <c r="E87" s="158" t="s">
        <v>43</v>
      </c>
      <c r="F87" s="168">
        <v>10</v>
      </c>
      <c r="G87" s="102"/>
      <c r="H87" s="64">
        <f t="shared" si="9"/>
        <v>0</v>
      </c>
      <c r="I87" s="97"/>
      <c r="J87" s="106"/>
      <c r="K87" s="64"/>
      <c r="L87" s="97"/>
      <c r="M87" s="106"/>
      <c r="N87" s="71"/>
      <c r="O87" s="72"/>
      <c r="Q87" s="97"/>
      <c r="R87" s="182"/>
    </row>
    <row r="88" spans="1:18" ht="15.75" customHeight="1" x14ac:dyDescent="0.2">
      <c r="A88" s="99"/>
      <c r="B88" s="93"/>
      <c r="C88" s="101">
        <v>3</v>
      </c>
      <c r="D88" s="104" t="s">
        <v>204</v>
      </c>
      <c r="E88" s="158" t="s">
        <v>43</v>
      </c>
      <c r="F88" s="168">
        <v>6</v>
      </c>
      <c r="G88" s="102"/>
      <c r="H88" s="64">
        <f t="shared" si="9"/>
        <v>0</v>
      </c>
      <c r="I88" s="97"/>
      <c r="J88" s="106"/>
      <c r="K88" s="64"/>
      <c r="L88" s="97"/>
      <c r="M88" s="106"/>
      <c r="N88" s="71"/>
      <c r="O88" s="72"/>
      <c r="Q88" s="97"/>
      <c r="R88" s="182"/>
    </row>
    <row r="89" spans="1:18" ht="15.75" customHeight="1" x14ac:dyDescent="0.2">
      <c r="A89" s="99"/>
      <c r="B89" s="93"/>
      <c r="C89" s="101">
        <v>4</v>
      </c>
      <c r="D89" s="104" t="s">
        <v>205</v>
      </c>
      <c r="E89" s="158" t="s">
        <v>43</v>
      </c>
      <c r="F89" s="168">
        <v>1</v>
      </c>
      <c r="G89" s="102"/>
      <c r="H89" s="64">
        <f t="shared" si="9"/>
        <v>0</v>
      </c>
      <c r="I89" s="97"/>
      <c r="J89" s="106"/>
      <c r="K89" s="64"/>
      <c r="L89" s="97"/>
      <c r="M89" s="106"/>
      <c r="N89" s="71"/>
      <c r="O89" s="72"/>
      <c r="Q89" s="97"/>
      <c r="R89" s="182"/>
    </row>
    <row r="90" spans="1:18" ht="15.75" customHeight="1" x14ac:dyDescent="0.2">
      <c r="A90" s="99"/>
      <c r="B90" s="93"/>
      <c r="C90" s="101"/>
      <c r="D90" s="104"/>
      <c r="E90" s="158"/>
      <c r="F90" s="168"/>
      <c r="G90" s="102"/>
      <c r="H90" s="64"/>
      <c r="I90" s="97"/>
      <c r="J90" s="106"/>
      <c r="K90" s="64"/>
      <c r="L90" s="97"/>
      <c r="M90" s="106"/>
      <c r="N90" s="71"/>
      <c r="O90" s="72"/>
      <c r="Q90" s="97"/>
      <c r="R90" s="182"/>
    </row>
    <row r="91" spans="1:18" ht="15.75" customHeight="1" x14ac:dyDescent="0.2">
      <c r="A91" s="99"/>
      <c r="B91" s="93">
        <v>4</v>
      </c>
      <c r="C91" s="101"/>
      <c r="D91" s="104" t="s">
        <v>206</v>
      </c>
      <c r="E91" s="158"/>
      <c r="F91" s="168"/>
      <c r="G91" s="102"/>
      <c r="H91" s="64"/>
      <c r="I91" s="97"/>
      <c r="J91" s="106"/>
      <c r="K91" s="64"/>
      <c r="L91" s="97"/>
      <c r="M91" s="106"/>
      <c r="N91" s="71"/>
      <c r="O91" s="72"/>
      <c r="Q91" s="97"/>
      <c r="R91" s="182"/>
    </row>
    <row r="92" spans="1:18" ht="15.75" customHeight="1" x14ac:dyDescent="0.2">
      <c r="A92" s="99"/>
      <c r="B92" s="93"/>
      <c r="C92" s="101">
        <v>1</v>
      </c>
      <c r="D92" s="95" t="s">
        <v>220</v>
      </c>
      <c r="E92" s="158" t="s">
        <v>207</v>
      </c>
      <c r="F92" s="168">
        <v>2500</v>
      </c>
      <c r="G92" s="102"/>
      <c r="H92" s="64">
        <f>F92*G92</f>
        <v>0</v>
      </c>
      <c r="I92" s="97"/>
      <c r="J92" s="106"/>
      <c r="K92" s="64"/>
      <c r="L92" s="97"/>
      <c r="M92" s="106"/>
      <c r="N92" s="71"/>
      <c r="O92" s="72"/>
      <c r="Q92" s="97"/>
      <c r="R92" s="182"/>
    </row>
    <row r="93" spans="1:18" ht="15.75" customHeight="1" x14ac:dyDescent="0.2">
      <c r="A93" s="99"/>
      <c r="B93" s="93"/>
      <c r="C93" s="101">
        <v>2</v>
      </c>
      <c r="D93" s="95" t="s">
        <v>208</v>
      </c>
      <c r="E93" s="158" t="s">
        <v>209</v>
      </c>
      <c r="F93" s="168">
        <v>950</v>
      </c>
      <c r="G93" s="102"/>
      <c r="H93" s="64">
        <f t="shared" ref="H93:H100" si="10">F93*G93</f>
        <v>0</v>
      </c>
      <c r="I93" s="97"/>
      <c r="J93" s="106"/>
      <c r="K93" s="64"/>
      <c r="L93" s="97"/>
      <c r="M93" s="106"/>
      <c r="N93" s="71"/>
      <c r="O93" s="72"/>
      <c r="Q93" s="97"/>
      <c r="R93" s="182"/>
    </row>
    <row r="94" spans="1:18" ht="15.75" customHeight="1" x14ac:dyDescent="0.2">
      <c r="A94" s="99"/>
      <c r="B94" s="93"/>
      <c r="C94" s="101">
        <v>3</v>
      </c>
      <c r="D94" s="95" t="s">
        <v>234</v>
      </c>
      <c r="E94" s="158" t="s">
        <v>207</v>
      </c>
      <c r="F94" s="168">
        <v>10</v>
      </c>
      <c r="G94" s="102"/>
      <c r="H94" s="64">
        <f t="shared" si="10"/>
        <v>0</v>
      </c>
      <c r="I94" s="97"/>
      <c r="J94" s="106"/>
      <c r="K94" s="64"/>
      <c r="L94" s="97"/>
      <c r="M94" s="106"/>
      <c r="N94" s="71"/>
      <c r="O94" s="72"/>
      <c r="Q94" s="97"/>
      <c r="R94" s="182"/>
    </row>
    <row r="95" spans="1:18" ht="15.75" customHeight="1" x14ac:dyDescent="0.2">
      <c r="A95" s="99"/>
      <c r="B95" s="93"/>
      <c r="C95" s="101">
        <v>4</v>
      </c>
      <c r="D95" s="95" t="s">
        <v>233</v>
      </c>
      <c r="E95" s="158" t="s">
        <v>209</v>
      </c>
      <c r="F95" s="168">
        <v>250</v>
      </c>
      <c r="G95" s="102"/>
      <c r="H95" s="64">
        <f t="shared" si="10"/>
        <v>0</v>
      </c>
      <c r="I95" s="97"/>
      <c r="J95" s="106"/>
      <c r="K95" s="64"/>
      <c r="L95" s="97"/>
      <c r="M95" s="106"/>
      <c r="N95" s="71"/>
      <c r="O95" s="72"/>
      <c r="Q95" s="97"/>
      <c r="R95" s="182"/>
    </row>
    <row r="96" spans="1:18" ht="15.75" customHeight="1" x14ac:dyDescent="0.2">
      <c r="A96" s="99"/>
      <c r="B96" s="93"/>
      <c r="C96" s="101">
        <v>5</v>
      </c>
      <c r="D96" s="95" t="s">
        <v>210</v>
      </c>
      <c r="E96" s="158" t="s">
        <v>43</v>
      </c>
      <c r="F96" s="168">
        <v>1</v>
      </c>
      <c r="G96" s="102"/>
      <c r="H96" s="64">
        <f t="shared" si="10"/>
        <v>0</v>
      </c>
      <c r="I96" s="97"/>
      <c r="J96" s="106"/>
      <c r="K96" s="64"/>
      <c r="L96" s="97"/>
      <c r="M96" s="106"/>
      <c r="N96" s="71"/>
      <c r="O96" s="72"/>
      <c r="Q96" s="97"/>
      <c r="R96" s="182"/>
    </row>
    <row r="97" spans="1:26" ht="15.75" customHeight="1" x14ac:dyDescent="0.2">
      <c r="A97" s="99"/>
      <c r="B97" s="93"/>
      <c r="C97" s="101">
        <v>6</v>
      </c>
      <c r="D97" s="95" t="s">
        <v>211</v>
      </c>
      <c r="E97" s="158" t="s">
        <v>43</v>
      </c>
      <c r="F97" s="168">
        <v>1</v>
      </c>
      <c r="G97" s="102"/>
      <c r="H97" s="64">
        <f t="shared" si="10"/>
        <v>0</v>
      </c>
      <c r="I97" s="97"/>
      <c r="J97" s="106"/>
      <c r="K97" s="64"/>
      <c r="L97" s="97"/>
      <c r="M97" s="106"/>
      <c r="N97" s="71"/>
      <c r="O97" s="72"/>
      <c r="Q97" s="97"/>
      <c r="R97" s="182"/>
    </row>
    <row r="98" spans="1:26" ht="15.75" customHeight="1" x14ac:dyDescent="0.2">
      <c r="A98" s="99"/>
      <c r="B98" s="93"/>
      <c r="C98" s="101">
        <v>7</v>
      </c>
      <c r="D98" s="95" t="s">
        <v>212</v>
      </c>
      <c r="E98" s="158" t="s">
        <v>43</v>
      </c>
      <c r="F98" s="168">
        <v>1</v>
      </c>
      <c r="G98" s="102"/>
      <c r="H98" s="64">
        <f t="shared" si="10"/>
        <v>0</v>
      </c>
      <c r="I98" s="97"/>
      <c r="J98" s="106"/>
      <c r="K98" s="64"/>
      <c r="L98" s="97"/>
      <c r="M98" s="106"/>
      <c r="N98" s="71"/>
      <c r="O98" s="72"/>
      <c r="Q98" s="97"/>
      <c r="R98" s="182"/>
    </row>
    <row r="99" spans="1:26" ht="15.75" customHeight="1" x14ac:dyDescent="0.2">
      <c r="A99" s="99"/>
      <c r="B99" s="93"/>
      <c r="C99" s="101">
        <v>8</v>
      </c>
      <c r="D99" s="95" t="s">
        <v>213</v>
      </c>
      <c r="E99" s="158" t="s">
        <v>43</v>
      </c>
      <c r="F99" s="168">
        <v>1</v>
      </c>
      <c r="G99" s="102"/>
      <c r="H99" s="64">
        <f t="shared" si="10"/>
        <v>0</v>
      </c>
      <c r="I99" s="97"/>
      <c r="J99" s="106"/>
      <c r="K99" s="64"/>
      <c r="L99" s="97"/>
      <c r="M99" s="106"/>
      <c r="N99" s="71"/>
      <c r="O99" s="72"/>
      <c r="Q99" s="97"/>
      <c r="R99" s="182"/>
    </row>
    <row r="100" spans="1:26" ht="15.75" customHeight="1" x14ac:dyDescent="0.2">
      <c r="A100" s="99"/>
      <c r="B100" s="93"/>
      <c r="C100" s="101">
        <v>9</v>
      </c>
      <c r="D100" s="95" t="s">
        <v>247</v>
      </c>
      <c r="E100" s="158" t="s">
        <v>49</v>
      </c>
      <c r="F100" s="168">
        <v>95</v>
      </c>
      <c r="G100" s="102"/>
      <c r="H100" s="64">
        <f t="shared" si="10"/>
        <v>0</v>
      </c>
      <c r="I100" s="97"/>
      <c r="J100" s="106"/>
      <c r="K100" s="64"/>
      <c r="L100" s="97"/>
      <c r="M100" s="106"/>
      <c r="N100" s="71"/>
      <c r="O100" s="72"/>
      <c r="Q100" s="97"/>
      <c r="R100" s="182"/>
    </row>
    <row r="101" spans="1:26" ht="15.75" customHeight="1" x14ac:dyDescent="0.2">
      <c r="A101" s="99"/>
      <c r="B101" s="93"/>
      <c r="C101" s="101"/>
      <c r="D101" s="95"/>
      <c r="E101" s="158"/>
      <c r="F101" s="168"/>
      <c r="G101" s="102"/>
      <c r="H101" s="64"/>
      <c r="I101" s="97"/>
      <c r="J101" s="106"/>
      <c r="K101" s="64"/>
      <c r="L101" s="97"/>
      <c r="M101" s="106"/>
      <c r="N101" s="71"/>
      <c r="O101" s="72"/>
      <c r="R101" s="182"/>
    </row>
    <row r="102" spans="1:26" ht="15.75" customHeight="1" x14ac:dyDescent="0.2">
      <c r="A102" s="99"/>
      <c r="B102" s="93">
        <v>5</v>
      </c>
      <c r="C102" s="101"/>
      <c r="D102" s="95" t="s">
        <v>214</v>
      </c>
      <c r="E102" s="158"/>
      <c r="F102" s="168"/>
      <c r="G102" s="102"/>
      <c r="H102" s="64"/>
      <c r="I102" s="97"/>
      <c r="J102" s="103"/>
      <c r="K102" s="64"/>
      <c r="L102" s="97"/>
      <c r="M102" s="103"/>
      <c r="N102" s="71"/>
      <c r="O102" s="72"/>
      <c r="R102" s="145"/>
    </row>
    <row r="103" spans="1:26" ht="15.75" customHeight="1" x14ac:dyDescent="0.2">
      <c r="A103" s="99"/>
      <c r="B103" s="93"/>
      <c r="C103" s="101">
        <v>1</v>
      </c>
      <c r="D103" s="95" t="s">
        <v>215</v>
      </c>
      <c r="E103" s="158" t="s">
        <v>43</v>
      </c>
      <c r="F103" s="168">
        <v>2</v>
      </c>
      <c r="G103" s="102"/>
      <c r="H103" s="64">
        <f>F103*G103</f>
        <v>0</v>
      </c>
      <c r="I103" s="97"/>
      <c r="J103" s="103"/>
      <c r="K103" s="64"/>
      <c r="L103" s="97"/>
      <c r="M103" s="103"/>
      <c r="N103" s="71"/>
      <c r="O103" s="72"/>
    </row>
    <row r="104" spans="1:26" ht="15.75" customHeight="1" x14ac:dyDescent="0.25">
      <c r="A104" s="127"/>
      <c r="B104" s="107"/>
      <c r="C104" s="101"/>
      <c r="D104" s="104"/>
      <c r="E104" s="158"/>
      <c r="F104" s="168"/>
      <c r="G104" s="102"/>
      <c r="H104" s="64">
        <f t="shared" si="7"/>
        <v>0</v>
      </c>
      <c r="I104" s="97"/>
      <c r="J104" s="103"/>
      <c r="K104" s="64"/>
      <c r="L104" s="97"/>
      <c r="M104" s="103"/>
      <c r="N104" s="71"/>
      <c r="O104" s="72"/>
    </row>
    <row r="105" spans="1:26" ht="15.75" customHeight="1" thickBot="1" x14ac:dyDescent="0.25">
      <c r="A105" s="92"/>
      <c r="B105" s="93"/>
      <c r="C105" s="128"/>
      <c r="D105" s="124" t="s">
        <v>45</v>
      </c>
      <c r="E105" s="157"/>
      <c r="F105" s="167"/>
      <c r="G105" s="105"/>
      <c r="H105" s="73">
        <f>SUM(H77:H104)</f>
        <v>0</v>
      </c>
      <c r="I105" s="97"/>
      <c r="J105" s="103"/>
      <c r="K105" s="64"/>
      <c r="L105" s="97"/>
      <c r="M105" s="103"/>
      <c r="N105" s="71"/>
      <c r="O105" s="72"/>
    </row>
    <row r="106" spans="1:26" ht="15.75" customHeight="1" x14ac:dyDescent="0.2">
      <c r="A106" s="92"/>
      <c r="B106" s="93"/>
      <c r="C106" s="128"/>
      <c r="D106" s="124"/>
      <c r="E106" s="157"/>
      <c r="F106" s="167"/>
      <c r="G106" s="105"/>
      <c r="H106" s="66">
        <f t="shared" ref="H106" si="11">F106*G106</f>
        <v>0</v>
      </c>
      <c r="I106" s="97"/>
      <c r="J106" s="103"/>
      <c r="K106" s="64"/>
      <c r="L106" s="97"/>
      <c r="M106" s="103"/>
      <c r="N106" s="71"/>
      <c r="O106" s="72"/>
    </row>
    <row r="107" spans="1:26" s="11" customFormat="1" ht="15.75" customHeight="1" x14ac:dyDescent="0.25">
      <c r="A107" s="186">
        <v>5</v>
      </c>
      <c r="B107" s="187"/>
      <c r="C107" s="188"/>
      <c r="D107" s="189" t="s">
        <v>3</v>
      </c>
      <c r="E107" s="195"/>
      <c r="F107" s="192"/>
      <c r="G107" s="193"/>
      <c r="H107" s="194">
        <f t="shared" ref="H107:H112" si="12">F107*G107</f>
        <v>0</v>
      </c>
      <c r="I107" s="97"/>
      <c r="J107" s="106"/>
      <c r="K107" s="64"/>
      <c r="L107" s="97"/>
      <c r="M107" s="106"/>
      <c r="N107" s="71"/>
      <c r="O107" s="72"/>
      <c r="R107" s="173"/>
      <c r="S107" s="42"/>
      <c r="T107" s="7"/>
      <c r="U107" s="7"/>
      <c r="V107" s="7"/>
      <c r="W107" s="7"/>
    </row>
    <row r="108" spans="1:26" ht="15.75" customHeight="1" x14ac:dyDescent="0.25">
      <c r="A108" s="92"/>
      <c r="B108" s="93"/>
      <c r="C108" s="94"/>
      <c r="D108" s="95"/>
      <c r="E108" s="157"/>
      <c r="F108" s="167"/>
      <c r="G108" s="105"/>
      <c r="H108" s="64">
        <f t="shared" si="12"/>
        <v>0</v>
      </c>
      <c r="I108" s="97"/>
      <c r="J108" s="106"/>
      <c r="K108" s="64"/>
      <c r="L108" s="97"/>
      <c r="M108" s="106"/>
      <c r="N108" s="71"/>
      <c r="O108" s="72"/>
      <c r="R108" s="174"/>
      <c r="S108" s="42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">
      <c r="A109" s="92"/>
      <c r="B109" s="93">
        <v>1</v>
      </c>
      <c r="C109" s="94"/>
      <c r="D109" s="95" t="s">
        <v>53</v>
      </c>
      <c r="E109" s="158"/>
      <c r="F109" s="167"/>
      <c r="G109" s="105"/>
      <c r="H109" s="64">
        <f t="shared" si="12"/>
        <v>0</v>
      </c>
      <c r="I109" s="97"/>
      <c r="J109" s="106"/>
      <c r="K109" s="64"/>
      <c r="L109" s="97"/>
      <c r="M109" s="106"/>
      <c r="N109" s="71"/>
      <c r="O109" s="72"/>
    </row>
    <row r="110" spans="1:26" ht="15.75" customHeight="1" x14ac:dyDescent="0.2">
      <c r="A110" s="92"/>
      <c r="B110" s="93"/>
      <c r="C110" s="94">
        <v>1</v>
      </c>
      <c r="D110" s="95" t="s">
        <v>63</v>
      </c>
      <c r="E110" s="158" t="s">
        <v>41</v>
      </c>
      <c r="F110" s="167">
        <v>4100</v>
      </c>
      <c r="G110" s="105"/>
      <c r="H110" s="64">
        <f>F110*G110</f>
        <v>0</v>
      </c>
      <c r="I110" s="97"/>
      <c r="J110" s="106"/>
      <c r="K110" s="64"/>
      <c r="L110" s="97"/>
      <c r="M110" s="106"/>
      <c r="N110" s="71"/>
      <c r="O110" s="72"/>
      <c r="R110" s="173" t="s">
        <v>113</v>
      </c>
    </row>
    <row r="111" spans="1:26" ht="15.75" customHeight="1" x14ac:dyDescent="0.2">
      <c r="A111" s="92"/>
      <c r="B111" s="93"/>
      <c r="C111" s="94">
        <v>2</v>
      </c>
      <c r="D111" s="95" t="s">
        <v>222</v>
      </c>
      <c r="E111" s="158" t="s">
        <v>41</v>
      </c>
      <c r="F111" s="167">
        <v>1300</v>
      </c>
      <c r="G111" s="105"/>
      <c r="H111" s="64">
        <f>F111*G111</f>
        <v>0</v>
      </c>
      <c r="I111" s="97"/>
      <c r="J111" s="106"/>
      <c r="K111" s="120">
        <f>700*2.5*0.4</f>
        <v>700</v>
      </c>
      <c r="L111" s="97"/>
      <c r="M111" s="106"/>
      <c r="N111" s="71"/>
      <c r="O111" s="120"/>
      <c r="R111" s="173"/>
    </row>
    <row r="112" spans="1:26" ht="15.75" customHeight="1" x14ac:dyDescent="0.25">
      <c r="A112" s="125"/>
      <c r="B112" s="126"/>
      <c r="C112" s="94"/>
      <c r="D112" s="95"/>
      <c r="E112" s="157"/>
      <c r="F112" s="167"/>
      <c r="G112" s="105"/>
      <c r="H112" s="64">
        <f t="shared" si="12"/>
        <v>0</v>
      </c>
      <c r="I112" s="112"/>
      <c r="J112" s="106"/>
      <c r="K112" s="138"/>
      <c r="L112" s="112"/>
      <c r="M112" s="106"/>
      <c r="N112" s="71"/>
      <c r="O112" s="138"/>
    </row>
    <row r="113" spans="1:22" ht="15.75" customHeight="1" thickBot="1" x14ac:dyDescent="0.25">
      <c r="A113" s="108"/>
      <c r="B113" s="109"/>
      <c r="C113" s="128"/>
      <c r="D113" s="124" t="s">
        <v>45</v>
      </c>
      <c r="E113" s="157"/>
      <c r="F113" s="167"/>
      <c r="G113" s="105"/>
      <c r="H113" s="73">
        <f>SUM(H110:H112)</f>
        <v>0</v>
      </c>
      <c r="I113" s="97"/>
      <c r="J113" s="106"/>
      <c r="K113" s="65">
        <f>SUM(K108:K110)</f>
        <v>0</v>
      </c>
      <c r="L113" s="97"/>
      <c r="M113" s="106"/>
      <c r="N113" s="71"/>
      <c r="O113" s="65">
        <f>SUM(O108:O110)</f>
        <v>0</v>
      </c>
      <c r="R113" s="173"/>
    </row>
    <row r="114" spans="1:22" s="11" customFormat="1" ht="15.75" customHeight="1" thickBot="1" x14ac:dyDescent="0.3">
      <c r="A114" s="217"/>
      <c r="B114" s="218"/>
      <c r="C114" s="219"/>
      <c r="D114" s="220"/>
      <c r="E114" s="221"/>
      <c r="F114" s="222"/>
      <c r="G114" s="223"/>
      <c r="H114" s="68">
        <f t="shared" ref="H114:H119" si="13">F114*G114</f>
        <v>0</v>
      </c>
      <c r="I114" s="97"/>
      <c r="J114" s="106"/>
      <c r="K114" s="133"/>
      <c r="L114" s="97"/>
      <c r="M114" s="106"/>
      <c r="N114" s="71"/>
      <c r="O114" s="133"/>
      <c r="R114" s="7"/>
      <c r="S114" s="7"/>
      <c r="U114" s="7"/>
      <c r="V114" s="7"/>
    </row>
    <row r="115" spans="1:22" ht="15.75" customHeight="1" x14ac:dyDescent="0.25">
      <c r="A115" s="224">
        <v>6</v>
      </c>
      <c r="B115" s="225"/>
      <c r="C115" s="226"/>
      <c r="D115" s="227" t="s">
        <v>4</v>
      </c>
      <c r="E115" s="228"/>
      <c r="F115" s="229"/>
      <c r="G115" s="230"/>
      <c r="H115" s="231"/>
      <c r="I115" s="97"/>
      <c r="J115" s="106"/>
      <c r="K115" s="64"/>
      <c r="L115" s="97"/>
      <c r="M115" s="106"/>
      <c r="N115" s="71"/>
      <c r="O115" s="72"/>
      <c r="R115" s="7"/>
      <c r="T115" s="175"/>
    </row>
    <row r="116" spans="1:22" ht="15.75" customHeight="1" x14ac:dyDescent="0.25">
      <c r="A116" s="92"/>
      <c r="B116" s="93"/>
      <c r="C116" s="94"/>
      <c r="D116" s="124"/>
      <c r="E116" s="159"/>
      <c r="F116" s="167"/>
      <c r="G116" s="105"/>
      <c r="H116" s="64">
        <f t="shared" si="13"/>
        <v>0</v>
      </c>
      <c r="I116" s="112"/>
      <c r="J116" s="106"/>
      <c r="K116" s="64"/>
      <c r="L116" s="112"/>
      <c r="M116" s="106"/>
      <c r="N116" s="71"/>
      <c r="O116" s="72"/>
      <c r="R116" s="173"/>
      <c r="T116" s="175"/>
    </row>
    <row r="117" spans="1:22" ht="15.75" customHeight="1" x14ac:dyDescent="0.25">
      <c r="A117" s="92"/>
      <c r="B117" s="93">
        <v>1</v>
      </c>
      <c r="C117" s="94"/>
      <c r="D117" s="95" t="s">
        <v>54</v>
      </c>
      <c r="E117" s="159"/>
      <c r="F117" s="167"/>
      <c r="G117" s="105"/>
      <c r="H117" s="64">
        <f t="shared" si="13"/>
        <v>0</v>
      </c>
      <c r="I117" s="112"/>
      <c r="J117" s="106"/>
      <c r="K117" s="64"/>
      <c r="L117" s="112"/>
      <c r="M117" s="106"/>
      <c r="N117" s="71"/>
      <c r="O117" s="72"/>
      <c r="R117" s="173"/>
    </row>
    <row r="118" spans="1:22" ht="15.75" customHeight="1" x14ac:dyDescent="0.25">
      <c r="A118" s="92"/>
      <c r="B118" s="93"/>
      <c r="C118" s="94">
        <v>1</v>
      </c>
      <c r="D118" s="95" t="s">
        <v>64</v>
      </c>
      <c r="E118" s="158" t="s">
        <v>41</v>
      </c>
      <c r="F118" s="167">
        <v>1700</v>
      </c>
      <c r="G118" s="105"/>
      <c r="H118" s="64">
        <f t="shared" si="13"/>
        <v>0</v>
      </c>
      <c r="I118" s="112"/>
      <c r="J118" s="106"/>
      <c r="K118" s="64"/>
      <c r="L118" s="112"/>
      <c r="M118" s="106"/>
      <c r="N118" s="71"/>
      <c r="O118" s="72"/>
      <c r="R118" s="173" t="s">
        <v>113</v>
      </c>
    </row>
    <row r="119" spans="1:22" ht="15.75" customHeight="1" x14ac:dyDescent="0.25">
      <c r="A119" s="92"/>
      <c r="B119" s="93"/>
      <c r="C119" s="94">
        <v>2</v>
      </c>
      <c r="D119" s="95" t="s">
        <v>245</v>
      </c>
      <c r="E119" s="158" t="s">
        <v>41</v>
      </c>
      <c r="F119" s="167">
        <v>1100</v>
      </c>
      <c r="G119" s="105"/>
      <c r="H119" s="64">
        <f t="shared" si="13"/>
        <v>0</v>
      </c>
      <c r="I119" s="112"/>
      <c r="J119" s="106"/>
      <c r="K119" s="120"/>
      <c r="L119" s="112"/>
      <c r="M119" s="106"/>
      <c r="N119" s="71"/>
      <c r="O119" s="120"/>
      <c r="R119" s="173">
        <f>1800*4*0.25</f>
        <v>1800</v>
      </c>
    </row>
    <row r="120" spans="1:22" ht="15.75" customHeight="1" x14ac:dyDescent="0.2">
      <c r="A120" s="92"/>
      <c r="B120" s="93"/>
      <c r="C120" s="94"/>
      <c r="D120" s="95"/>
      <c r="E120" s="157"/>
      <c r="F120" s="167"/>
      <c r="G120" s="105"/>
      <c r="H120" s="137"/>
      <c r="I120" s="97"/>
      <c r="J120" s="106"/>
      <c r="K120" s="138"/>
      <c r="L120" s="97"/>
      <c r="M120" s="106"/>
      <c r="N120" s="71"/>
      <c r="O120" s="138"/>
      <c r="R120" s="173"/>
    </row>
    <row r="121" spans="1:22" ht="15.75" customHeight="1" thickBot="1" x14ac:dyDescent="0.25">
      <c r="A121" s="92"/>
      <c r="B121" s="93"/>
      <c r="C121" s="94"/>
      <c r="D121" s="124" t="s">
        <v>45</v>
      </c>
      <c r="E121" s="157"/>
      <c r="F121" s="167"/>
      <c r="G121" s="105"/>
      <c r="H121" s="65">
        <f>SUM(H118:H119)</f>
        <v>0</v>
      </c>
      <c r="I121" s="97"/>
      <c r="J121" s="106"/>
      <c r="K121" s="65">
        <f>SUM(K116:K118)</f>
        <v>0</v>
      </c>
      <c r="L121" s="97"/>
      <c r="M121" s="106"/>
      <c r="N121" s="71"/>
      <c r="O121" s="65">
        <f>SUM(O116:O118)</f>
        <v>0</v>
      </c>
    </row>
    <row r="122" spans="1:22" ht="15.75" customHeight="1" x14ac:dyDescent="0.2">
      <c r="A122" s="92"/>
      <c r="B122" s="93"/>
      <c r="C122" s="94"/>
      <c r="D122" s="124"/>
      <c r="E122" s="157"/>
      <c r="F122" s="167"/>
      <c r="G122" s="105"/>
      <c r="H122" s="133"/>
      <c r="I122" s="97"/>
      <c r="J122" s="106"/>
      <c r="K122" s="133"/>
      <c r="L122" s="97"/>
      <c r="M122" s="106"/>
      <c r="N122" s="71"/>
      <c r="O122" s="133"/>
    </row>
    <row r="123" spans="1:22" ht="15.75" customHeight="1" x14ac:dyDescent="0.25">
      <c r="A123" s="186">
        <v>7</v>
      </c>
      <c r="B123" s="187"/>
      <c r="C123" s="188"/>
      <c r="D123" s="189" t="s">
        <v>5</v>
      </c>
      <c r="E123" s="185"/>
      <c r="F123" s="192"/>
      <c r="G123" s="193"/>
      <c r="H123" s="194"/>
      <c r="I123" s="97"/>
      <c r="J123" s="106"/>
      <c r="K123" s="64"/>
      <c r="L123" s="97"/>
      <c r="M123" s="106"/>
      <c r="N123" s="71"/>
      <c r="O123" s="72"/>
    </row>
    <row r="124" spans="1:22" ht="15.75" customHeight="1" x14ac:dyDescent="0.2">
      <c r="A124" s="99"/>
      <c r="B124" s="100"/>
      <c r="C124" s="101"/>
      <c r="D124" s="104"/>
      <c r="E124" s="158"/>
      <c r="F124" s="168"/>
      <c r="G124" s="102"/>
      <c r="H124" s="64"/>
      <c r="I124" s="97"/>
      <c r="J124" s="103"/>
      <c r="K124" s="64"/>
      <c r="L124" s="97"/>
      <c r="M124" s="103"/>
      <c r="N124" s="71"/>
      <c r="O124" s="72"/>
    </row>
    <row r="125" spans="1:22" ht="15.75" customHeight="1" x14ac:dyDescent="0.2">
      <c r="A125" s="99"/>
      <c r="B125" s="100">
        <v>1</v>
      </c>
      <c r="C125" s="101"/>
      <c r="D125" s="95" t="s">
        <v>50</v>
      </c>
      <c r="E125" s="158"/>
      <c r="F125" s="168"/>
      <c r="G125" s="102"/>
      <c r="H125" s="64"/>
      <c r="I125" s="97"/>
      <c r="J125" s="103"/>
      <c r="K125" s="64"/>
      <c r="L125" s="97"/>
      <c r="M125" s="103"/>
      <c r="N125" s="71"/>
      <c r="O125" s="72"/>
    </row>
    <row r="126" spans="1:22" ht="15.75" customHeight="1" x14ac:dyDescent="0.2">
      <c r="A126" s="99"/>
      <c r="B126" s="100"/>
      <c r="C126" s="101">
        <v>1</v>
      </c>
      <c r="D126" s="95" t="s">
        <v>218</v>
      </c>
      <c r="E126" s="158" t="s">
        <v>42</v>
      </c>
      <c r="F126" s="168">
        <v>360</v>
      </c>
      <c r="G126" s="102"/>
      <c r="H126" s="64">
        <f>F126*G126</f>
        <v>0</v>
      </c>
      <c r="I126" s="97"/>
      <c r="J126" s="103"/>
      <c r="K126" s="64"/>
      <c r="L126" s="97"/>
      <c r="M126" s="103"/>
      <c r="N126" s="71"/>
      <c r="O126" s="72"/>
    </row>
    <row r="127" spans="1:22" ht="15.75" customHeight="1" x14ac:dyDescent="0.2">
      <c r="A127" s="99"/>
      <c r="B127" s="100"/>
      <c r="C127" s="101">
        <v>2</v>
      </c>
      <c r="D127" s="104" t="s">
        <v>109</v>
      </c>
      <c r="E127" s="158" t="s">
        <v>42</v>
      </c>
      <c r="F127" s="168">
        <v>5800</v>
      </c>
      <c r="G127" s="143"/>
      <c r="H127" s="64">
        <f t="shared" ref="H127:H148" si="14">F127*G127</f>
        <v>0</v>
      </c>
      <c r="I127" s="97"/>
      <c r="J127" s="103"/>
      <c r="K127" s="64"/>
      <c r="L127" s="97"/>
      <c r="M127" s="103"/>
      <c r="N127" s="71"/>
      <c r="O127" s="72"/>
      <c r="R127" s="173" t="s">
        <v>114</v>
      </c>
    </row>
    <row r="128" spans="1:22" ht="15.75" customHeight="1" x14ac:dyDescent="0.2">
      <c r="A128" s="99"/>
      <c r="B128" s="100"/>
      <c r="C128" s="101">
        <v>3</v>
      </c>
      <c r="D128" s="104" t="s">
        <v>75</v>
      </c>
      <c r="E128" s="158" t="s">
        <v>42</v>
      </c>
      <c r="F128" s="168">
        <v>4600</v>
      </c>
      <c r="G128" s="143"/>
      <c r="H128" s="64">
        <f t="shared" si="14"/>
        <v>0</v>
      </c>
      <c r="I128" s="97"/>
      <c r="J128" s="103"/>
      <c r="K128" s="64"/>
      <c r="L128" s="97"/>
      <c r="M128" s="103"/>
      <c r="N128" s="71"/>
      <c r="O128" s="72"/>
      <c r="R128" s="173" t="s">
        <v>115</v>
      </c>
    </row>
    <row r="129" spans="1:18" ht="15.75" customHeight="1" x14ac:dyDescent="0.2">
      <c r="A129" s="99"/>
      <c r="B129" s="100"/>
      <c r="C129" s="101">
        <v>4</v>
      </c>
      <c r="D129" s="104" t="s">
        <v>80</v>
      </c>
      <c r="E129" s="158" t="s">
        <v>42</v>
      </c>
      <c r="F129" s="168">
        <v>791</v>
      </c>
      <c r="G129" s="143"/>
      <c r="H129" s="64">
        <f t="shared" si="14"/>
        <v>0</v>
      </c>
      <c r="I129" s="97"/>
      <c r="J129" s="103"/>
      <c r="K129" s="64"/>
      <c r="L129" s="97"/>
      <c r="M129" s="103"/>
      <c r="N129" s="71"/>
      <c r="O129" s="72"/>
      <c r="R129" s="173" t="s">
        <v>116</v>
      </c>
    </row>
    <row r="130" spans="1:18" ht="15.75" customHeight="1" x14ac:dyDescent="0.2">
      <c r="A130" s="99"/>
      <c r="B130" s="100"/>
      <c r="C130" s="101">
        <v>4</v>
      </c>
      <c r="D130" s="104" t="s">
        <v>216</v>
      </c>
      <c r="E130" s="183" t="s">
        <v>71</v>
      </c>
      <c r="F130" s="168">
        <f>((F126+F127+F128+F129)*8)/1000</f>
        <v>92.408000000000001</v>
      </c>
      <c r="G130" s="143"/>
      <c r="H130" s="64">
        <f t="shared" si="14"/>
        <v>0</v>
      </c>
      <c r="I130" s="97"/>
      <c r="J130" s="103"/>
      <c r="K130" s="64"/>
      <c r="L130" s="97"/>
      <c r="M130" s="103"/>
      <c r="N130" s="71"/>
      <c r="O130" s="72"/>
    </row>
    <row r="131" spans="1:18" ht="15.75" customHeight="1" x14ac:dyDescent="0.2">
      <c r="A131" s="99"/>
      <c r="B131" s="100"/>
      <c r="C131" s="101"/>
      <c r="D131" s="104"/>
      <c r="E131" s="158"/>
      <c r="F131" s="168"/>
      <c r="G131" s="143"/>
      <c r="H131" s="64">
        <f t="shared" si="14"/>
        <v>0</v>
      </c>
      <c r="I131" s="97"/>
      <c r="J131" s="103"/>
      <c r="K131" s="64"/>
      <c r="L131" s="97"/>
      <c r="M131" s="103"/>
      <c r="N131" s="71"/>
      <c r="O131" s="72"/>
    </row>
    <row r="132" spans="1:18" ht="15.75" customHeight="1" x14ac:dyDescent="0.2">
      <c r="A132" s="99"/>
      <c r="B132" s="100">
        <v>2</v>
      </c>
      <c r="C132" s="101"/>
      <c r="D132" s="104" t="s">
        <v>51</v>
      </c>
      <c r="E132" s="158"/>
      <c r="F132" s="168"/>
      <c r="G132" s="143"/>
      <c r="H132" s="64">
        <f t="shared" si="14"/>
        <v>0</v>
      </c>
      <c r="I132" s="97"/>
      <c r="J132" s="103"/>
      <c r="K132" s="64"/>
      <c r="L132" s="97"/>
      <c r="M132" s="103"/>
      <c r="N132" s="71"/>
      <c r="O132" s="72"/>
    </row>
    <row r="133" spans="1:18" ht="15.75" customHeight="1" x14ac:dyDescent="0.2">
      <c r="A133" s="99"/>
      <c r="B133" s="100"/>
      <c r="C133" s="101">
        <v>1</v>
      </c>
      <c r="D133" s="104" t="s">
        <v>217</v>
      </c>
      <c r="E133" s="158" t="s">
        <v>42</v>
      </c>
      <c r="F133" s="168">
        <v>360</v>
      </c>
      <c r="G133" s="143"/>
      <c r="H133" s="64">
        <f>F133*G133</f>
        <v>0</v>
      </c>
      <c r="I133" s="97"/>
      <c r="J133" s="103"/>
      <c r="K133" s="64"/>
      <c r="L133" s="97"/>
      <c r="M133" s="103"/>
      <c r="N133" s="71"/>
      <c r="O133" s="72"/>
    </row>
    <row r="134" spans="1:18" ht="15.75" customHeight="1" x14ac:dyDescent="0.2">
      <c r="A134" s="99"/>
      <c r="B134" s="100"/>
      <c r="C134" s="101">
        <v>2</v>
      </c>
      <c r="D134" s="104" t="s">
        <v>77</v>
      </c>
      <c r="E134" s="158" t="s">
        <v>42</v>
      </c>
      <c r="F134" s="168">
        <v>3900</v>
      </c>
      <c r="G134" s="143"/>
      <c r="H134" s="64">
        <f t="shared" si="14"/>
        <v>0</v>
      </c>
      <c r="I134" s="97"/>
      <c r="J134" s="103"/>
      <c r="K134" s="64"/>
      <c r="L134" s="97"/>
      <c r="M134" s="103"/>
      <c r="N134" s="71"/>
      <c r="O134" s="72"/>
      <c r="R134" s="173" t="s">
        <v>115</v>
      </c>
    </row>
    <row r="135" spans="1:18" ht="15.75" customHeight="1" x14ac:dyDescent="0.2">
      <c r="A135" s="99"/>
      <c r="B135" s="100"/>
      <c r="C135" s="101">
        <v>3</v>
      </c>
      <c r="D135" s="104" t="s">
        <v>76</v>
      </c>
      <c r="E135" s="158" t="s">
        <v>42</v>
      </c>
      <c r="F135" s="168">
        <v>800</v>
      </c>
      <c r="G135" s="143"/>
      <c r="H135" s="64">
        <f t="shared" si="14"/>
        <v>0</v>
      </c>
      <c r="I135" s="97"/>
      <c r="J135" s="103"/>
      <c r="K135" s="64"/>
      <c r="L135" s="97"/>
      <c r="M135" s="103"/>
      <c r="N135" s="71"/>
      <c r="O135" s="72"/>
      <c r="R135" s="173" t="s">
        <v>116</v>
      </c>
    </row>
    <row r="136" spans="1:18" ht="15.75" customHeight="1" x14ac:dyDescent="0.2">
      <c r="A136" s="99"/>
      <c r="B136" s="100"/>
      <c r="C136" s="101">
        <v>4</v>
      </c>
      <c r="D136" s="104" t="s">
        <v>173</v>
      </c>
      <c r="E136" s="183" t="s">
        <v>71</v>
      </c>
      <c r="F136" s="168">
        <f>((F133+F135+F134)*5)/1000</f>
        <v>25.3</v>
      </c>
      <c r="G136" s="143"/>
      <c r="H136" s="64">
        <f t="shared" si="14"/>
        <v>0</v>
      </c>
      <c r="I136" s="97"/>
      <c r="J136" s="103"/>
      <c r="K136" s="64"/>
      <c r="L136" s="97"/>
      <c r="M136" s="103"/>
      <c r="N136" s="71"/>
      <c r="O136" s="72"/>
    </row>
    <row r="137" spans="1:18" ht="15.75" customHeight="1" x14ac:dyDescent="0.2">
      <c r="A137" s="99"/>
      <c r="B137" s="100"/>
      <c r="C137" s="101"/>
      <c r="D137" s="104"/>
      <c r="E137" s="158"/>
      <c r="F137" s="168"/>
      <c r="G137" s="143"/>
      <c r="H137" s="64">
        <f t="shared" si="14"/>
        <v>0</v>
      </c>
      <c r="I137" s="97"/>
      <c r="J137" s="103"/>
      <c r="K137" s="64"/>
      <c r="L137" s="97"/>
      <c r="M137" s="103"/>
      <c r="N137" s="71"/>
      <c r="O137" s="72"/>
    </row>
    <row r="138" spans="1:18" ht="15.75" customHeight="1" x14ac:dyDescent="0.2">
      <c r="A138" s="99"/>
      <c r="B138" s="100">
        <v>3</v>
      </c>
      <c r="C138" s="101"/>
      <c r="D138" s="104" t="s">
        <v>154</v>
      </c>
      <c r="E138" s="158"/>
      <c r="F138" s="168"/>
      <c r="G138" s="143"/>
      <c r="H138" s="64">
        <f t="shared" si="14"/>
        <v>0</v>
      </c>
      <c r="I138" s="97"/>
      <c r="J138" s="103"/>
      <c r="K138" s="64"/>
      <c r="L138" s="97"/>
      <c r="M138" s="103"/>
      <c r="N138" s="71"/>
      <c r="O138" s="72"/>
    </row>
    <row r="139" spans="1:18" ht="15.75" customHeight="1" x14ac:dyDescent="0.2">
      <c r="A139" s="99"/>
      <c r="B139" s="100"/>
      <c r="C139" s="101">
        <v>1</v>
      </c>
      <c r="D139" s="104" t="s">
        <v>78</v>
      </c>
      <c r="E139" s="158" t="s">
        <v>42</v>
      </c>
      <c r="F139" s="168">
        <v>800</v>
      </c>
      <c r="G139" s="143"/>
      <c r="H139" s="64">
        <f t="shared" si="14"/>
        <v>0</v>
      </c>
      <c r="I139" s="97"/>
      <c r="J139" s="103"/>
      <c r="K139" s="64"/>
      <c r="L139" s="97"/>
      <c r="M139" s="103"/>
      <c r="N139" s="71"/>
      <c r="O139" s="72"/>
      <c r="R139" s="173" t="s">
        <v>116</v>
      </c>
    </row>
    <row r="140" spans="1:18" ht="15.75" customHeight="1" x14ac:dyDescent="0.2">
      <c r="A140" s="99"/>
      <c r="B140" s="100"/>
      <c r="C140" s="101">
        <v>2</v>
      </c>
      <c r="D140" s="104" t="s">
        <v>172</v>
      </c>
      <c r="E140" s="158" t="s">
        <v>71</v>
      </c>
      <c r="F140" s="168">
        <f>(F139*5)/1000</f>
        <v>4</v>
      </c>
      <c r="G140" s="143"/>
      <c r="H140" s="64">
        <f>F140*G140</f>
        <v>0</v>
      </c>
      <c r="I140" s="97"/>
      <c r="J140" s="103"/>
      <c r="K140" s="64"/>
      <c r="L140" s="97"/>
      <c r="M140" s="103"/>
      <c r="N140" s="71"/>
      <c r="O140" s="72"/>
      <c r="R140" s="173"/>
    </row>
    <row r="141" spans="1:18" ht="15.75" customHeight="1" x14ac:dyDescent="0.2">
      <c r="A141" s="99"/>
      <c r="B141" s="100"/>
      <c r="C141" s="101"/>
      <c r="D141" s="104"/>
      <c r="E141" s="158"/>
      <c r="F141" s="168"/>
      <c r="G141" s="143"/>
      <c r="H141" s="64">
        <f t="shared" si="14"/>
        <v>0</v>
      </c>
      <c r="I141" s="97"/>
      <c r="J141" s="103"/>
      <c r="K141" s="64"/>
      <c r="L141" s="97"/>
      <c r="M141" s="103"/>
      <c r="N141" s="71"/>
      <c r="O141" s="72"/>
    </row>
    <row r="142" spans="1:18" ht="15.75" customHeight="1" x14ac:dyDescent="0.2">
      <c r="A142" s="99"/>
      <c r="B142" s="100">
        <v>4</v>
      </c>
      <c r="C142" s="101"/>
      <c r="D142" s="104" t="s">
        <v>149</v>
      </c>
      <c r="E142" s="158"/>
      <c r="F142" s="168"/>
      <c r="G142" s="143"/>
      <c r="H142" s="64">
        <f t="shared" si="14"/>
        <v>0</v>
      </c>
      <c r="I142" s="97"/>
      <c r="J142" s="103"/>
      <c r="K142" s="64"/>
      <c r="L142" s="97"/>
      <c r="M142" s="103"/>
      <c r="N142" s="71"/>
      <c r="O142" s="72"/>
    </row>
    <row r="143" spans="1:18" ht="15.75" customHeight="1" x14ac:dyDescent="0.2">
      <c r="A143" s="99"/>
      <c r="B143" s="100"/>
      <c r="C143" s="101">
        <v>1</v>
      </c>
      <c r="D143" s="104" t="s">
        <v>79</v>
      </c>
      <c r="E143" s="158" t="s">
        <v>42</v>
      </c>
      <c r="F143" s="168">
        <v>1950</v>
      </c>
      <c r="G143" s="143"/>
      <c r="H143" s="64">
        <f t="shared" si="14"/>
        <v>0</v>
      </c>
      <c r="I143" s="97"/>
      <c r="J143" s="103"/>
      <c r="K143" s="64"/>
      <c r="L143" s="97"/>
      <c r="M143" s="103"/>
      <c r="N143" s="71"/>
      <c r="O143" s="72"/>
      <c r="R143" s="173" t="s">
        <v>114</v>
      </c>
    </row>
    <row r="144" spans="1:18" ht="15.75" customHeight="1" x14ac:dyDescent="0.2">
      <c r="A144" s="99"/>
      <c r="B144" s="100"/>
      <c r="C144" s="101">
        <v>2</v>
      </c>
      <c r="D144" s="104" t="s">
        <v>190</v>
      </c>
      <c r="E144" s="158" t="s">
        <v>71</v>
      </c>
      <c r="F144" s="168">
        <f>(F143*5)/1000</f>
        <v>9.75</v>
      </c>
      <c r="G144" s="143"/>
      <c r="H144" s="64">
        <f>F144*G144</f>
        <v>0</v>
      </c>
      <c r="I144" s="97"/>
      <c r="J144" s="103"/>
      <c r="K144" s="64"/>
      <c r="L144" s="97"/>
      <c r="M144" s="103"/>
      <c r="N144" s="71"/>
      <c r="O144" s="72"/>
      <c r="R144" s="173"/>
    </row>
    <row r="145" spans="1:18" ht="15.75" customHeight="1" x14ac:dyDescent="0.2">
      <c r="A145" s="99"/>
      <c r="B145" s="100"/>
      <c r="C145" s="101"/>
      <c r="D145" s="104"/>
      <c r="E145" s="158"/>
      <c r="F145" s="168"/>
      <c r="G145" s="143"/>
      <c r="H145" s="64">
        <f t="shared" si="14"/>
        <v>0</v>
      </c>
      <c r="I145" s="97"/>
      <c r="J145" s="103"/>
      <c r="K145" s="64"/>
      <c r="L145" s="97"/>
      <c r="M145" s="103"/>
      <c r="N145" s="71"/>
      <c r="O145" s="72"/>
    </row>
    <row r="146" spans="1:18" s="151" customFormat="1" ht="15.75" customHeight="1" x14ac:dyDescent="0.25">
      <c r="A146" s="146"/>
      <c r="B146" s="147">
        <v>5</v>
      </c>
      <c r="C146" s="148"/>
      <c r="D146" s="149" t="s">
        <v>55</v>
      </c>
      <c r="E146" s="160"/>
      <c r="F146" s="167"/>
      <c r="G146" s="141"/>
      <c r="H146" s="64">
        <f t="shared" si="14"/>
        <v>0</v>
      </c>
      <c r="J146" s="152"/>
      <c r="K146" s="150"/>
      <c r="M146" s="152"/>
      <c r="N146" s="153"/>
      <c r="O146" s="154"/>
      <c r="R146" s="155"/>
    </row>
    <row r="147" spans="1:18" s="151" customFormat="1" ht="15.75" customHeight="1" x14ac:dyDescent="0.25">
      <c r="A147" s="146"/>
      <c r="B147" s="147"/>
      <c r="C147" s="94">
        <v>1</v>
      </c>
      <c r="D147" s="95" t="s">
        <v>189</v>
      </c>
      <c r="E147" s="157" t="s">
        <v>43</v>
      </c>
      <c r="F147" s="167">
        <v>1</v>
      </c>
      <c r="G147" s="141"/>
      <c r="H147" s="64">
        <f t="shared" si="14"/>
        <v>0</v>
      </c>
      <c r="J147" s="152"/>
      <c r="K147" s="184"/>
      <c r="M147" s="152"/>
      <c r="N147" s="153"/>
      <c r="O147" s="184"/>
      <c r="R147" s="155"/>
    </row>
    <row r="148" spans="1:18" s="151" customFormat="1" ht="15.75" customHeight="1" x14ac:dyDescent="0.25">
      <c r="A148" s="146"/>
      <c r="B148" s="147"/>
      <c r="C148" s="94">
        <v>2</v>
      </c>
      <c r="D148" s="95" t="s">
        <v>106</v>
      </c>
      <c r="E148" s="157" t="s">
        <v>43</v>
      </c>
      <c r="F148" s="167">
        <v>1</v>
      </c>
      <c r="G148" s="141"/>
      <c r="H148" s="64">
        <f t="shared" si="14"/>
        <v>0</v>
      </c>
      <c r="J148" s="152"/>
      <c r="K148" s="184"/>
      <c r="M148" s="152"/>
      <c r="N148" s="153"/>
      <c r="O148" s="184"/>
      <c r="R148" s="155"/>
    </row>
    <row r="149" spans="1:18" ht="15.75" customHeight="1" x14ac:dyDescent="0.2">
      <c r="A149" s="92"/>
      <c r="B149" s="93"/>
      <c r="C149" s="94"/>
      <c r="D149" s="95"/>
      <c r="E149" s="157"/>
      <c r="F149" s="167"/>
      <c r="G149" s="105"/>
      <c r="H149" s="120"/>
      <c r="I149" s="97"/>
      <c r="J149" s="106"/>
      <c r="K149" s="120"/>
      <c r="L149" s="97"/>
      <c r="M149" s="106"/>
      <c r="N149" s="71"/>
      <c r="O149" s="120"/>
    </row>
    <row r="150" spans="1:18" ht="15.75" customHeight="1" thickBot="1" x14ac:dyDescent="0.25">
      <c r="A150" s="92"/>
      <c r="B150" s="93"/>
      <c r="C150" s="94"/>
      <c r="D150" s="124" t="s">
        <v>45</v>
      </c>
      <c r="E150" s="157"/>
      <c r="F150" s="167"/>
      <c r="G150" s="105"/>
      <c r="H150" s="65">
        <f>SUM(H126:H149)</f>
        <v>0</v>
      </c>
      <c r="I150" s="97"/>
      <c r="J150" s="106"/>
      <c r="K150" s="65">
        <f>SUM(K124:K136)</f>
        <v>0</v>
      </c>
      <c r="L150" s="97"/>
      <c r="M150" s="106"/>
      <c r="N150" s="71"/>
      <c r="O150" s="65">
        <f>SUM(O124:O136)</f>
        <v>0</v>
      </c>
    </row>
    <row r="151" spans="1:18" ht="15.75" customHeight="1" x14ac:dyDescent="0.2">
      <c r="A151" s="92"/>
      <c r="B151" s="93"/>
      <c r="C151" s="94"/>
      <c r="D151" s="95"/>
      <c r="E151" s="157"/>
      <c r="F151" s="167"/>
      <c r="G151" s="105"/>
      <c r="H151" s="66"/>
      <c r="I151" s="97"/>
      <c r="J151" s="106"/>
      <c r="K151" s="66"/>
      <c r="L151" s="97"/>
      <c r="M151" s="106"/>
      <c r="N151" s="71"/>
      <c r="O151" s="74"/>
    </row>
    <row r="152" spans="1:18" ht="15.75" customHeight="1" x14ac:dyDescent="0.25">
      <c r="A152" s="186">
        <v>8</v>
      </c>
      <c r="B152" s="187"/>
      <c r="C152" s="188"/>
      <c r="D152" s="189" t="s">
        <v>13</v>
      </c>
      <c r="E152" s="185"/>
      <c r="F152" s="192"/>
      <c r="G152" s="193"/>
      <c r="H152" s="194"/>
      <c r="I152" s="97"/>
      <c r="J152" s="106"/>
      <c r="K152" s="64"/>
      <c r="L152" s="97"/>
      <c r="M152" s="106"/>
      <c r="N152" s="71"/>
      <c r="O152" s="72"/>
    </row>
    <row r="153" spans="1:18" ht="15.75" customHeight="1" x14ac:dyDescent="0.25">
      <c r="A153" s="125"/>
      <c r="B153" s="126"/>
      <c r="C153" s="94"/>
      <c r="D153" s="124"/>
      <c r="E153" s="157"/>
      <c r="F153" s="167"/>
      <c r="G153" s="105"/>
      <c r="H153" s="64"/>
      <c r="I153" s="97"/>
      <c r="J153" s="106"/>
      <c r="K153" s="64"/>
      <c r="L153" s="97"/>
      <c r="M153" s="106"/>
      <c r="N153" s="71"/>
      <c r="O153" s="72"/>
    </row>
    <row r="154" spans="1:18" ht="15.75" customHeight="1" x14ac:dyDescent="0.2">
      <c r="A154" s="92"/>
      <c r="B154" s="93">
        <v>1</v>
      </c>
      <c r="C154" s="94"/>
      <c r="D154" s="95" t="s">
        <v>14</v>
      </c>
      <c r="E154" s="157"/>
      <c r="F154" s="168"/>
      <c r="G154" s="105"/>
      <c r="H154" s="64"/>
      <c r="I154" s="97"/>
      <c r="J154" s="106"/>
      <c r="K154" s="64"/>
      <c r="L154" s="97"/>
      <c r="M154" s="106"/>
      <c r="N154" s="71"/>
      <c r="O154" s="72"/>
    </row>
    <row r="155" spans="1:18" ht="15.75" customHeight="1" x14ac:dyDescent="0.2">
      <c r="A155" s="92"/>
      <c r="B155" s="93"/>
      <c r="C155" s="94">
        <v>1</v>
      </c>
      <c r="D155" s="95" t="s">
        <v>150</v>
      </c>
      <c r="E155" s="158" t="s">
        <v>49</v>
      </c>
      <c r="F155" s="168">
        <v>1350</v>
      </c>
      <c r="G155" s="105"/>
      <c r="H155" s="64">
        <f>F155*G155</f>
        <v>0</v>
      </c>
      <c r="I155" s="97"/>
      <c r="J155" s="106"/>
      <c r="K155" s="67"/>
      <c r="L155" s="97"/>
      <c r="M155" s="106"/>
      <c r="N155" s="71">
        <f>F155+M155</f>
        <v>1350</v>
      </c>
      <c r="O155" s="75"/>
      <c r="R155" s="173" t="s">
        <v>117</v>
      </c>
    </row>
    <row r="156" spans="1:18" ht="15.75" customHeight="1" x14ac:dyDescent="0.2">
      <c r="A156" s="92"/>
      <c r="B156" s="93"/>
      <c r="C156" s="94">
        <v>2</v>
      </c>
      <c r="D156" s="95" t="s">
        <v>151</v>
      </c>
      <c r="E156" s="158" t="s">
        <v>49</v>
      </c>
      <c r="F156" s="168">
        <v>1075</v>
      </c>
      <c r="G156" s="105"/>
      <c r="H156" s="64">
        <f t="shared" ref="H156:H163" si="15">F156*G156</f>
        <v>0</v>
      </c>
      <c r="I156" s="97"/>
      <c r="J156" s="106"/>
      <c r="K156" s="67"/>
      <c r="L156" s="97"/>
      <c r="M156" s="106"/>
      <c r="N156" s="71"/>
      <c r="O156" s="75"/>
      <c r="R156" s="173" t="s">
        <v>118</v>
      </c>
    </row>
    <row r="157" spans="1:18" ht="15.75" customHeight="1" x14ac:dyDescent="0.2">
      <c r="A157" s="99"/>
      <c r="B157" s="100"/>
      <c r="C157" s="101">
        <v>3</v>
      </c>
      <c r="D157" s="104" t="s">
        <v>83</v>
      </c>
      <c r="E157" s="158" t="s">
        <v>42</v>
      </c>
      <c r="F157" s="168">
        <v>1600</v>
      </c>
      <c r="G157" s="143"/>
      <c r="H157" s="64">
        <f t="shared" si="15"/>
        <v>0</v>
      </c>
      <c r="I157" s="97"/>
      <c r="J157" s="103"/>
      <c r="K157" s="64"/>
      <c r="L157" s="97"/>
      <c r="M157" s="103"/>
      <c r="N157" s="71">
        <f>F157+M157</f>
        <v>1600</v>
      </c>
      <c r="O157" s="72"/>
      <c r="R157" t="s">
        <v>101</v>
      </c>
    </row>
    <row r="158" spans="1:18" ht="15.75" customHeight="1" x14ac:dyDescent="0.2">
      <c r="A158" s="99"/>
      <c r="B158" s="100"/>
      <c r="C158" s="101">
        <v>4</v>
      </c>
      <c r="D158" s="104" t="s">
        <v>105</v>
      </c>
      <c r="E158" s="158" t="s">
        <v>42</v>
      </c>
      <c r="F158" s="168">
        <v>15</v>
      </c>
      <c r="G158" s="143"/>
      <c r="H158" s="64">
        <f>F158*G158</f>
        <v>0</v>
      </c>
      <c r="I158" s="97"/>
      <c r="J158" s="103"/>
      <c r="K158" s="64"/>
      <c r="L158" s="97"/>
      <c r="M158" s="103"/>
      <c r="N158" s="71"/>
      <c r="O158" s="72"/>
      <c r="R158" s="173" t="s">
        <v>101</v>
      </c>
    </row>
    <row r="159" spans="1:18" ht="15.75" customHeight="1" x14ac:dyDescent="0.2">
      <c r="A159" s="99"/>
      <c r="B159" s="100"/>
      <c r="C159" s="101">
        <v>5</v>
      </c>
      <c r="D159" s="104" t="s">
        <v>84</v>
      </c>
      <c r="E159" s="158" t="s">
        <v>42</v>
      </c>
      <c r="F159" s="168">
        <v>150</v>
      </c>
      <c r="G159" s="143"/>
      <c r="H159" s="64">
        <f t="shared" si="15"/>
        <v>0</v>
      </c>
      <c r="I159" s="97"/>
      <c r="J159" s="103"/>
      <c r="K159" s="64"/>
      <c r="L159" s="97"/>
      <c r="M159" s="103"/>
      <c r="N159" s="71"/>
      <c r="O159" s="72"/>
      <c r="R159" s="173" t="s">
        <v>119</v>
      </c>
    </row>
    <row r="160" spans="1:18" ht="15.75" customHeight="1" x14ac:dyDescent="0.2">
      <c r="A160" s="99"/>
      <c r="B160" s="100"/>
      <c r="C160" s="101">
        <v>6</v>
      </c>
      <c r="D160" s="104" t="s">
        <v>85</v>
      </c>
      <c r="E160" s="158" t="s">
        <v>42</v>
      </c>
      <c r="F160" s="168">
        <v>140</v>
      </c>
      <c r="G160" s="143"/>
      <c r="H160" s="64">
        <f t="shared" si="15"/>
        <v>0</v>
      </c>
      <c r="I160" s="97"/>
      <c r="J160" s="103"/>
      <c r="K160" s="64"/>
      <c r="L160" s="97"/>
      <c r="M160" s="103"/>
      <c r="N160" s="71"/>
      <c r="O160" s="72"/>
      <c r="R160" s="173" t="s">
        <v>111</v>
      </c>
    </row>
    <row r="161" spans="1:18" ht="15.75" customHeight="1" x14ac:dyDescent="0.2">
      <c r="A161" s="99"/>
      <c r="B161" s="100"/>
      <c r="C161" s="101">
        <v>7</v>
      </c>
      <c r="D161" s="104" t="s">
        <v>81</v>
      </c>
      <c r="E161" s="158" t="s">
        <v>49</v>
      </c>
      <c r="F161" s="168">
        <v>55</v>
      </c>
      <c r="G161" s="143"/>
      <c r="H161" s="64">
        <f t="shared" si="15"/>
        <v>0</v>
      </c>
      <c r="I161" s="97"/>
      <c r="J161" s="103"/>
      <c r="K161" s="64"/>
      <c r="L161" s="97"/>
      <c r="M161" s="103"/>
      <c r="N161" s="71"/>
      <c r="O161" s="72"/>
      <c r="R161" s="173" t="s">
        <v>111</v>
      </c>
    </row>
    <row r="162" spans="1:18" ht="15.75" customHeight="1" x14ac:dyDescent="0.2">
      <c r="A162" s="99"/>
      <c r="B162" s="100"/>
      <c r="C162" s="101">
        <v>8</v>
      </c>
      <c r="D162" s="104" t="s">
        <v>82</v>
      </c>
      <c r="E162" s="158" t="s">
        <v>49</v>
      </c>
      <c r="F162" s="168">
        <v>70</v>
      </c>
      <c r="G162" s="143"/>
      <c r="H162" s="64">
        <f t="shared" si="15"/>
        <v>0</v>
      </c>
      <c r="I162" s="97"/>
      <c r="J162" s="103"/>
      <c r="K162" s="64"/>
      <c r="L162" s="97"/>
      <c r="M162" s="103"/>
      <c r="N162" s="71"/>
      <c r="O162" s="72"/>
      <c r="R162" s="173" t="s">
        <v>111</v>
      </c>
    </row>
    <row r="163" spans="1:18" ht="15.75" customHeight="1" x14ac:dyDescent="0.2">
      <c r="A163" s="99"/>
      <c r="B163" s="100"/>
      <c r="C163" s="101">
        <v>9</v>
      </c>
      <c r="D163" s="104" t="s">
        <v>103</v>
      </c>
      <c r="E163" s="158" t="s">
        <v>42</v>
      </c>
      <c r="F163" s="168">
        <v>10</v>
      </c>
      <c r="G163" s="143"/>
      <c r="H163" s="64">
        <f t="shared" si="15"/>
        <v>0</v>
      </c>
      <c r="I163" s="97"/>
      <c r="J163" s="103"/>
      <c r="K163" s="64"/>
      <c r="L163" s="97"/>
      <c r="M163" s="103"/>
      <c r="N163" s="71"/>
      <c r="O163" s="72"/>
      <c r="R163" s="173" t="s">
        <v>104</v>
      </c>
    </row>
    <row r="164" spans="1:18" ht="15.75" customHeight="1" x14ac:dyDescent="0.2">
      <c r="A164" s="99"/>
      <c r="B164" s="100"/>
      <c r="C164" s="101"/>
      <c r="D164" s="104"/>
      <c r="E164" s="158"/>
      <c r="F164" s="168"/>
      <c r="G164" s="143"/>
      <c r="H164" s="64"/>
      <c r="I164" s="97"/>
      <c r="J164" s="103"/>
      <c r="K164" s="64"/>
      <c r="L164" s="97"/>
      <c r="M164" s="103"/>
      <c r="N164" s="71"/>
      <c r="O164" s="72"/>
      <c r="R164" s="145"/>
    </row>
    <row r="165" spans="1:18" ht="15.75" customHeight="1" thickBot="1" x14ac:dyDescent="0.25">
      <c r="A165" s="12"/>
      <c r="B165" s="13"/>
      <c r="C165" s="6"/>
      <c r="D165" s="122" t="s">
        <v>45</v>
      </c>
      <c r="E165" s="156"/>
      <c r="F165" s="167"/>
      <c r="G165" s="9"/>
      <c r="H165" s="65">
        <f>SUM(H155:H164)</f>
        <v>0</v>
      </c>
      <c r="J165" s="10"/>
      <c r="K165" s="65">
        <f>SUM(K154:K164)</f>
        <v>0</v>
      </c>
      <c r="M165" s="10"/>
      <c r="N165" s="71"/>
      <c r="O165" s="65">
        <f>SUM(O154:O164)</f>
        <v>0</v>
      </c>
    </row>
    <row r="166" spans="1:18" ht="15.75" customHeight="1" x14ac:dyDescent="0.2">
      <c r="A166" s="12"/>
      <c r="B166" s="13"/>
      <c r="C166" s="6"/>
      <c r="D166" s="122"/>
      <c r="E166" s="156"/>
      <c r="F166" s="167"/>
      <c r="G166" s="9"/>
      <c r="H166" s="133"/>
      <c r="J166" s="139"/>
      <c r="K166" s="133"/>
      <c r="M166" s="139"/>
      <c r="N166" s="132"/>
      <c r="O166" s="133"/>
    </row>
    <row r="167" spans="1:18" ht="15.75" customHeight="1" x14ac:dyDescent="0.25">
      <c r="A167" s="186">
        <v>9</v>
      </c>
      <c r="B167" s="187"/>
      <c r="C167" s="188"/>
      <c r="D167" s="189" t="s">
        <v>133</v>
      </c>
      <c r="E167" s="185"/>
      <c r="F167" s="192"/>
      <c r="G167" s="193"/>
      <c r="H167" s="194"/>
      <c r="I167" s="97"/>
      <c r="J167" s="106"/>
      <c r="K167" s="64"/>
      <c r="L167" s="97"/>
      <c r="M167" s="106"/>
      <c r="N167" s="71"/>
      <c r="O167" s="72"/>
    </row>
    <row r="168" spans="1:18" ht="15.75" customHeight="1" x14ac:dyDescent="0.25">
      <c r="A168" s="125"/>
      <c r="B168" s="126"/>
      <c r="C168" s="94"/>
      <c r="D168" s="124"/>
      <c r="E168" s="157"/>
      <c r="F168" s="167"/>
      <c r="G168" s="105"/>
      <c r="H168" s="64">
        <f t="shared" ref="H168:H180" si="16">F168*G168</f>
        <v>0</v>
      </c>
      <c r="I168" s="97"/>
      <c r="J168" s="106"/>
      <c r="K168" s="64"/>
      <c r="L168" s="97"/>
      <c r="M168" s="106"/>
      <c r="N168" s="71"/>
      <c r="O168" s="72"/>
    </row>
    <row r="169" spans="1:18" ht="15.75" customHeight="1" x14ac:dyDescent="0.2">
      <c r="A169" s="92"/>
      <c r="B169" s="93">
        <v>1</v>
      </c>
      <c r="C169" s="94"/>
      <c r="D169" s="95" t="s">
        <v>47</v>
      </c>
      <c r="E169" s="157"/>
      <c r="F169" s="167"/>
      <c r="G169" s="105"/>
      <c r="H169" s="64">
        <f t="shared" si="16"/>
        <v>0</v>
      </c>
      <c r="I169" s="97"/>
      <c r="J169" s="106"/>
      <c r="K169" s="129"/>
      <c r="L169" s="97"/>
      <c r="M169" s="106"/>
      <c r="N169" s="71"/>
      <c r="O169" s="140"/>
    </row>
    <row r="170" spans="1:18" ht="15.75" customHeight="1" x14ac:dyDescent="0.2">
      <c r="A170" s="92"/>
      <c r="B170" s="93"/>
      <c r="C170" s="94">
        <v>1</v>
      </c>
      <c r="D170" s="95" t="s">
        <v>72</v>
      </c>
      <c r="E170" s="158" t="s">
        <v>43</v>
      </c>
      <c r="F170" s="167">
        <v>20</v>
      </c>
      <c r="G170" s="105"/>
      <c r="H170" s="64">
        <f>F170*G170</f>
        <v>0</v>
      </c>
      <c r="I170" s="97"/>
      <c r="J170" s="106"/>
      <c r="K170" s="129"/>
      <c r="L170" s="97"/>
      <c r="M170" s="106"/>
      <c r="N170" s="71"/>
      <c r="O170" s="72"/>
      <c r="R170" t="s">
        <v>100</v>
      </c>
    </row>
    <row r="171" spans="1:18" ht="15.75" customHeight="1" x14ac:dyDescent="0.2">
      <c r="A171" s="92"/>
      <c r="B171" s="93"/>
      <c r="C171" s="94">
        <v>2</v>
      </c>
      <c r="D171" s="95" t="s">
        <v>86</v>
      </c>
      <c r="E171" s="158" t="s">
        <v>49</v>
      </c>
      <c r="F171" s="167">
        <v>600</v>
      </c>
      <c r="G171" s="105"/>
      <c r="H171" s="64">
        <f t="shared" ref="H171:H174" si="17">F171*G171</f>
        <v>0</v>
      </c>
      <c r="I171" s="97"/>
      <c r="J171" s="106"/>
      <c r="K171" s="129"/>
      <c r="L171" s="97"/>
      <c r="M171" s="106"/>
      <c r="N171" s="71"/>
      <c r="O171" s="72"/>
      <c r="R171" t="s">
        <v>99</v>
      </c>
    </row>
    <row r="172" spans="1:18" ht="15.75" customHeight="1" x14ac:dyDescent="0.2">
      <c r="A172" s="92"/>
      <c r="B172" s="93"/>
      <c r="C172" s="94">
        <v>3</v>
      </c>
      <c r="D172" s="95" t="s">
        <v>87</v>
      </c>
      <c r="E172" s="158" t="s">
        <v>49</v>
      </c>
      <c r="F172" s="167">
        <v>135</v>
      </c>
      <c r="G172" s="105"/>
      <c r="H172" s="64">
        <f t="shared" si="17"/>
        <v>0</v>
      </c>
      <c r="I172" s="97"/>
      <c r="J172" s="106"/>
      <c r="K172" s="129"/>
      <c r="L172" s="97"/>
      <c r="M172" s="106"/>
      <c r="N172" s="71"/>
      <c r="O172" s="72"/>
    </row>
    <row r="173" spans="1:18" ht="15.75" customHeight="1" x14ac:dyDescent="0.2">
      <c r="A173" s="92"/>
      <c r="B173" s="93"/>
      <c r="C173" s="94">
        <v>4</v>
      </c>
      <c r="D173" s="95" t="s">
        <v>88</v>
      </c>
      <c r="E173" s="158" t="s">
        <v>42</v>
      </c>
      <c r="F173" s="167">
        <v>45</v>
      </c>
      <c r="G173" s="105"/>
      <c r="H173" s="64">
        <f t="shared" si="17"/>
        <v>0</v>
      </c>
      <c r="I173" s="97"/>
      <c r="J173" s="106"/>
      <c r="K173" s="129"/>
      <c r="L173" s="97"/>
      <c r="M173" s="106"/>
      <c r="N173" s="71"/>
      <c r="O173" s="72"/>
      <c r="R173" t="s">
        <v>107</v>
      </c>
    </row>
    <row r="174" spans="1:18" ht="15.75" customHeight="1" x14ac:dyDescent="0.2">
      <c r="A174" s="92"/>
      <c r="B174" s="93"/>
      <c r="C174" s="94">
        <v>5</v>
      </c>
      <c r="D174" s="95" t="s">
        <v>89</v>
      </c>
      <c r="E174" s="158" t="s">
        <v>43</v>
      </c>
      <c r="F174" s="167">
        <v>8</v>
      </c>
      <c r="G174" s="105"/>
      <c r="H174" s="64">
        <f t="shared" si="17"/>
        <v>0</v>
      </c>
      <c r="I174" s="97"/>
      <c r="J174" s="106"/>
      <c r="K174" s="129"/>
      <c r="L174" s="97"/>
      <c r="M174" s="106"/>
      <c r="N174" s="71"/>
      <c r="O174" s="72"/>
    </row>
    <row r="175" spans="1:18" ht="15.75" customHeight="1" x14ac:dyDescent="0.2">
      <c r="A175" s="92"/>
      <c r="B175" s="93"/>
      <c r="C175" s="94"/>
      <c r="D175" s="95"/>
      <c r="E175" s="161"/>
      <c r="F175" s="168"/>
      <c r="G175" s="105"/>
      <c r="H175" s="129"/>
      <c r="I175" s="97"/>
      <c r="J175" s="106"/>
      <c r="K175" s="67"/>
      <c r="L175" s="97"/>
      <c r="M175" s="106"/>
      <c r="N175" s="71"/>
      <c r="O175" s="75"/>
    </row>
    <row r="176" spans="1:18" ht="15.75" customHeight="1" thickBot="1" x14ac:dyDescent="0.25">
      <c r="A176" s="12"/>
      <c r="B176" s="13"/>
      <c r="C176" s="6"/>
      <c r="D176" s="122" t="s">
        <v>45</v>
      </c>
      <c r="E176" s="156"/>
      <c r="F176" s="167"/>
      <c r="G176" s="9"/>
      <c r="H176" s="65">
        <f>SUM(H170:H175)</f>
        <v>0</v>
      </c>
      <c r="J176" s="10"/>
      <c r="K176" s="65">
        <f>SUM(K175:K175)</f>
        <v>0</v>
      </c>
      <c r="M176" s="10"/>
      <c r="N176" s="71"/>
      <c r="O176" s="65">
        <f>SUM(O175:O175)</f>
        <v>0</v>
      </c>
    </row>
    <row r="177" spans="1:18" ht="15.75" customHeight="1" x14ac:dyDescent="0.2">
      <c r="A177" s="12"/>
      <c r="B177" s="13"/>
      <c r="C177" s="6"/>
      <c r="D177" s="122"/>
      <c r="E177" s="156"/>
      <c r="F177" s="167"/>
      <c r="G177" s="9"/>
      <c r="H177" s="133"/>
      <c r="J177" s="139"/>
      <c r="K177" s="133"/>
      <c r="M177" s="139"/>
      <c r="N177" s="132"/>
      <c r="O177" s="133"/>
    </row>
    <row r="178" spans="1:18" ht="15.75" customHeight="1" x14ac:dyDescent="0.25">
      <c r="A178" s="186">
        <v>10</v>
      </c>
      <c r="B178" s="187"/>
      <c r="C178" s="188"/>
      <c r="D178" s="189" t="s">
        <v>58</v>
      </c>
      <c r="E178" s="185"/>
      <c r="F178" s="192"/>
      <c r="G178" s="193"/>
      <c r="H178" s="194"/>
      <c r="I178" s="97"/>
      <c r="J178" s="106"/>
      <c r="K178" s="64"/>
      <c r="L178" s="97"/>
      <c r="M178" s="106"/>
      <c r="N178" s="71"/>
      <c r="O178" s="72"/>
    </row>
    <row r="179" spans="1:18" s="97" customFormat="1" ht="15.75" customHeight="1" x14ac:dyDescent="0.25">
      <c r="A179" s="125"/>
      <c r="B179" s="126"/>
      <c r="C179" s="94"/>
      <c r="D179" s="124"/>
      <c r="E179" s="157"/>
      <c r="F179" s="167"/>
      <c r="G179" s="105"/>
      <c r="H179" s="64"/>
      <c r="J179" s="106"/>
      <c r="K179" s="120"/>
      <c r="M179" s="106"/>
      <c r="N179" s="71"/>
      <c r="O179" s="72"/>
      <c r="R179" s="145"/>
    </row>
    <row r="180" spans="1:18" ht="15.75" customHeight="1" x14ac:dyDescent="0.2">
      <c r="A180" s="92"/>
      <c r="B180" s="93">
        <v>1</v>
      </c>
      <c r="C180" s="94"/>
      <c r="D180" s="95" t="s">
        <v>48</v>
      </c>
      <c r="E180" s="157"/>
      <c r="F180" s="167"/>
      <c r="G180" s="105"/>
      <c r="H180" s="64">
        <f t="shared" si="16"/>
        <v>0</v>
      </c>
      <c r="I180" s="97"/>
      <c r="J180" s="106"/>
      <c r="K180" s="120"/>
      <c r="L180" s="97"/>
      <c r="M180" s="106"/>
      <c r="N180" s="71">
        <f>F180+M180</f>
        <v>0</v>
      </c>
      <c r="O180" s="72">
        <f>G180*N180</f>
        <v>0</v>
      </c>
    </row>
    <row r="181" spans="1:18" ht="15.75" customHeight="1" x14ac:dyDescent="0.2">
      <c r="A181" s="92"/>
      <c r="B181" s="93"/>
      <c r="C181" s="94">
        <v>1</v>
      </c>
      <c r="D181" s="95" t="s">
        <v>90</v>
      </c>
      <c r="E181" s="157" t="s">
        <v>43</v>
      </c>
      <c r="F181" s="167">
        <v>8</v>
      </c>
      <c r="G181" s="105"/>
      <c r="H181" s="64">
        <f>F181*G181</f>
        <v>0</v>
      </c>
      <c r="I181" s="97"/>
      <c r="J181" s="106"/>
      <c r="K181" s="120"/>
      <c r="L181" s="97"/>
      <c r="M181" s="106"/>
      <c r="N181" s="71"/>
      <c r="O181" s="72"/>
      <c r="R181" s="173" t="s">
        <v>112</v>
      </c>
    </row>
    <row r="182" spans="1:18" ht="15.75" customHeight="1" x14ac:dyDescent="0.2">
      <c r="A182" s="92"/>
      <c r="B182" s="93"/>
      <c r="C182" s="94">
        <v>2</v>
      </c>
      <c r="D182" s="95" t="s">
        <v>92</v>
      </c>
      <c r="E182" s="157" t="s">
        <v>43</v>
      </c>
      <c r="F182" s="167">
        <v>4</v>
      </c>
      <c r="G182" s="105"/>
      <c r="H182" s="64">
        <f t="shared" ref="H182:H193" si="18">F182*G182</f>
        <v>0</v>
      </c>
      <c r="I182" s="97"/>
      <c r="J182" s="106"/>
      <c r="K182" s="120"/>
      <c r="L182" s="97"/>
      <c r="M182" s="106"/>
      <c r="N182" s="71"/>
      <c r="O182" s="72"/>
      <c r="R182" s="173" t="s">
        <v>112</v>
      </c>
    </row>
    <row r="183" spans="1:18" ht="15.75" customHeight="1" x14ac:dyDescent="0.2">
      <c r="A183" s="92"/>
      <c r="B183" s="93"/>
      <c r="C183" s="94">
        <v>3</v>
      </c>
      <c r="D183" s="95" t="s">
        <v>91</v>
      </c>
      <c r="E183" s="157" t="s">
        <v>43</v>
      </c>
      <c r="F183" s="167">
        <v>3</v>
      </c>
      <c r="G183" s="105"/>
      <c r="H183" s="64">
        <f t="shared" si="18"/>
        <v>0</v>
      </c>
      <c r="I183" s="97"/>
      <c r="J183" s="106"/>
      <c r="K183" s="120"/>
      <c r="L183" s="97"/>
      <c r="M183" s="106"/>
      <c r="N183" s="71">
        <f>F183+M183</f>
        <v>3</v>
      </c>
      <c r="O183" s="72">
        <f>G183*N183</f>
        <v>0</v>
      </c>
      <c r="R183" s="173" t="s">
        <v>112</v>
      </c>
    </row>
    <row r="184" spans="1:18" ht="15.75" customHeight="1" x14ac:dyDescent="0.2">
      <c r="A184" s="92"/>
      <c r="B184" s="93"/>
      <c r="C184" s="94">
        <v>4</v>
      </c>
      <c r="D184" s="95" t="s">
        <v>93</v>
      </c>
      <c r="E184" s="157" t="s">
        <v>43</v>
      </c>
      <c r="F184" s="167">
        <v>2</v>
      </c>
      <c r="G184" s="105"/>
      <c r="H184" s="64">
        <f t="shared" si="18"/>
        <v>0</v>
      </c>
      <c r="I184" s="97"/>
      <c r="J184" s="106"/>
      <c r="K184" s="120"/>
      <c r="L184" s="97"/>
      <c r="M184" s="106"/>
      <c r="N184" s="71"/>
      <c r="O184" s="72"/>
      <c r="R184" s="173" t="s">
        <v>112</v>
      </c>
    </row>
    <row r="185" spans="1:18" ht="15.75" customHeight="1" x14ac:dyDescent="0.2">
      <c r="A185" s="92"/>
      <c r="B185" s="93"/>
      <c r="C185" s="94">
        <v>5</v>
      </c>
      <c r="D185" s="95" t="s">
        <v>94</v>
      </c>
      <c r="E185" s="157" t="s">
        <v>43</v>
      </c>
      <c r="F185" s="167">
        <v>2</v>
      </c>
      <c r="G185" s="105"/>
      <c r="H185" s="64">
        <f t="shared" si="18"/>
        <v>0</v>
      </c>
      <c r="I185" s="97"/>
      <c r="J185" s="106"/>
      <c r="K185" s="120"/>
      <c r="L185" s="97"/>
      <c r="M185" s="106"/>
      <c r="N185" s="71"/>
      <c r="O185" s="72"/>
      <c r="R185" s="173" t="s">
        <v>112</v>
      </c>
    </row>
    <row r="186" spans="1:18" ht="15.75" customHeight="1" x14ac:dyDescent="0.2">
      <c r="A186" s="92"/>
      <c r="B186" s="93"/>
      <c r="C186" s="94">
        <v>6</v>
      </c>
      <c r="D186" s="95" t="s">
        <v>95</v>
      </c>
      <c r="E186" s="157" t="s">
        <v>43</v>
      </c>
      <c r="F186" s="167">
        <v>3</v>
      </c>
      <c r="G186" s="105"/>
      <c r="H186" s="64">
        <f t="shared" si="18"/>
        <v>0</v>
      </c>
      <c r="I186" s="97"/>
      <c r="J186" s="106"/>
      <c r="K186" s="120"/>
      <c r="L186" s="97"/>
      <c r="M186" s="106"/>
      <c r="N186" s="71"/>
      <c r="O186" s="72"/>
      <c r="R186" s="173" t="s">
        <v>112</v>
      </c>
    </row>
    <row r="187" spans="1:18" ht="15.75" customHeight="1" x14ac:dyDescent="0.2">
      <c r="A187" s="92"/>
      <c r="B187" s="93"/>
      <c r="C187" s="94">
        <v>7</v>
      </c>
      <c r="D187" s="95" t="s">
        <v>96</v>
      </c>
      <c r="E187" s="157" t="s">
        <v>43</v>
      </c>
      <c r="F187" s="167">
        <v>4</v>
      </c>
      <c r="G187" s="105"/>
      <c r="H187" s="64">
        <f t="shared" si="18"/>
        <v>0</v>
      </c>
      <c r="I187" s="97"/>
      <c r="J187" s="106"/>
      <c r="K187" s="120"/>
      <c r="L187" s="97"/>
      <c r="M187" s="106"/>
      <c r="N187" s="71"/>
      <c r="O187" s="72"/>
      <c r="R187" s="173" t="s">
        <v>112</v>
      </c>
    </row>
    <row r="188" spans="1:18" ht="15.75" customHeight="1" x14ac:dyDescent="0.2">
      <c r="A188" s="92"/>
      <c r="B188" s="93"/>
      <c r="C188" s="94">
        <v>8</v>
      </c>
      <c r="D188" s="95" t="s">
        <v>97</v>
      </c>
      <c r="E188" s="157" t="s">
        <v>43</v>
      </c>
      <c r="F188" s="167">
        <v>2</v>
      </c>
      <c r="G188" s="105"/>
      <c r="H188" s="64">
        <f t="shared" si="18"/>
        <v>0</v>
      </c>
      <c r="I188" s="97"/>
      <c r="J188" s="106"/>
      <c r="K188" s="120"/>
      <c r="L188" s="97"/>
      <c r="M188" s="106"/>
      <c r="N188" s="71"/>
      <c r="O188" s="72"/>
      <c r="R188" s="173" t="s">
        <v>112</v>
      </c>
    </row>
    <row r="189" spans="1:18" ht="15.75" customHeight="1" x14ac:dyDescent="0.2">
      <c r="A189" s="92"/>
      <c r="B189" s="93"/>
      <c r="C189" s="94">
        <v>9</v>
      </c>
      <c r="D189" s="95" t="s">
        <v>98</v>
      </c>
      <c r="E189" s="157" t="s">
        <v>43</v>
      </c>
      <c r="F189" s="167">
        <v>2</v>
      </c>
      <c r="G189" s="105"/>
      <c r="H189" s="64">
        <f t="shared" si="18"/>
        <v>0</v>
      </c>
      <c r="I189" s="97"/>
      <c r="J189" s="106"/>
      <c r="K189" s="120"/>
      <c r="L189" s="97"/>
      <c r="M189" s="106"/>
      <c r="N189" s="71"/>
      <c r="O189" s="72"/>
      <c r="R189" s="173" t="s">
        <v>112</v>
      </c>
    </row>
    <row r="190" spans="1:18" ht="15.75" customHeight="1" x14ac:dyDescent="0.2">
      <c r="A190" s="92"/>
      <c r="B190" s="93"/>
      <c r="C190" s="94">
        <v>10</v>
      </c>
      <c r="D190" s="95" t="s">
        <v>263</v>
      </c>
      <c r="E190" s="157" t="s">
        <v>43</v>
      </c>
      <c r="F190" s="167">
        <v>1</v>
      </c>
      <c r="G190" s="105"/>
      <c r="H190" s="64">
        <f t="shared" si="18"/>
        <v>0</v>
      </c>
      <c r="I190" s="97"/>
      <c r="J190" s="106"/>
      <c r="K190" s="120"/>
      <c r="L190" s="97"/>
      <c r="M190" s="106"/>
      <c r="N190" s="71"/>
      <c r="O190" s="72"/>
      <c r="R190" s="173"/>
    </row>
    <row r="191" spans="1:18" ht="15.75" customHeight="1" x14ac:dyDescent="0.2">
      <c r="A191" s="92"/>
      <c r="B191" s="93"/>
      <c r="C191" s="94">
        <v>11</v>
      </c>
      <c r="D191" s="95" t="s">
        <v>156</v>
      </c>
      <c r="E191" s="157" t="s">
        <v>43</v>
      </c>
      <c r="F191" s="167">
        <v>2</v>
      </c>
      <c r="G191" s="105"/>
      <c r="H191" s="64">
        <f t="shared" si="18"/>
        <v>0</v>
      </c>
      <c r="I191" s="97"/>
      <c r="J191" s="106"/>
      <c r="K191" s="120"/>
      <c r="L191" s="97"/>
      <c r="M191" s="106"/>
      <c r="N191" s="71"/>
      <c r="O191" s="72"/>
      <c r="R191" s="173" t="s">
        <v>112</v>
      </c>
    </row>
    <row r="192" spans="1:18" ht="15.75" customHeight="1" x14ac:dyDescent="0.2">
      <c r="A192" s="92"/>
      <c r="B192" s="93"/>
      <c r="C192" s="94">
        <v>12</v>
      </c>
      <c r="D192" s="95" t="s">
        <v>237</v>
      </c>
      <c r="E192" s="157" t="s">
        <v>43</v>
      </c>
      <c r="F192" s="167">
        <v>2</v>
      </c>
      <c r="G192" s="105"/>
      <c r="H192" s="64">
        <f t="shared" si="18"/>
        <v>0</v>
      </c>
      <c r="I192" s="97"/>
      <c r="J192" s="106"/>
      <c r="K192" s="120"/>
      <c r="L192" s="97"/>
      <c r="M192" s="106"/>
      <c r="N192" s="71"/>
      <c r="O192" s="72"/>
      <c r="R192" s="173"/>
    </row>
    <row r="193" spans="1:18" ht="15.75" customHeight="1" x14ac:dyDescent="0.2">
      <c r="A193" s="92"/>
      <c r="B193" s="93"/>
      <c r="C193" s="94"/>
      <c r="D193" s="95"/>
      <c r="E193" s="161"/>
      <c r="F193" s="168"/>
      <c r="G193" s="105"/>
      <c r="H193" s="64">
        <f t="shared" si="18"/>
        <v>0</v>
      </c>
      <c r="I193" s="97"/>
      <c r="J193" s="106"/>
      <c r="K193" s="67"/>
      <c r="L193" s="97"/>
      <c r="M193" s="106"/>
      <c r="N193" s="71"/>
      <c r="O193" s="75"/>
    </row>
    <row r="194" spans="1:18" ht="15.75" customHeight="1" thickBot="1" x14ac:dyDescent="0.25">
      <c r="A194" s="12"/>
      <c r="B194" s="13"/>
      <c r="C194" s="6"/>
      <c r="D194" s="122" t="s">
        <v>45</v>
      </c>
      <c r="E194" s="156"/>
      <c r="F194" s="167"/>
      <c r="G194" s="9"/>
      <c r="H194" s="65">
        <f>SUM(H181:H193)</f>
        <v>0</v>
      </c>
      <c r="J194" s="10"/>
      <c r="K194" s="65">
        <f>SUM(K178:K193)</f>
        <v>0</v>
      </c>
      <c r="M194" s="10"/>
      <c r="N194" s="71"/>
      <c r="O194" s="65">
        <f>SUM(O178:O193)</f>
        <v>0</v>
      </c>
    </row>
    <row r="195" spans="1:18" ht="15.75" customHeight="1" x14ac:dyDescent="0.2">
      <c r="A195" s="12"/>
      <c r="B195" s="13"/>
      <c r="C195" s="6"/>
      <c r="D195" s="122"/>
      <c r="E195" s="156"/>
      <c r="F195" s="167"/>
      <c r="G195" s="9"/>
      <c r="H195" s="133"/>
      <c r="J195" s="139"/>
      <c r="K195" s="133"/>
      <c r="M195" s="139"/>
      <c r="N195" s="132"/>
      <c r="O195" s="133"/>
    </row>
    <row r="196" spans="1:18" ht="15.75" customHeight="1" x14ac:dyDescent="0.25">
      <c r="A196" s="186">
        <v>11</v>
      </c>
      <c r="B196" s="187"/>
      <c r="C196" s="188"/>
      <c r="D196" s="189" t="s">
        <v>162</v>
      </c>
      <c r="E196" s="185"/>
      <c r="F196" s="192"/>
      <c r="G196" s="193"/>
      <c r="H196" s="194"/>
      <c r="I196" s="97"/>
      <c r="J196" s="106"/>
      <c r="K196" s="64"/>
      <c r="L196" s="97"/>
      <c r="M196" s="106"/>
      <c r="N196" s="71"/>
      <c r="O196" s="72"/>
    </row>
    <row r="197" spans="1:18" s="97" customFormat="1" ht="15.75" customHeight="1" x14ac:dyDescent="0.25">
      <c r="A197" s="125"/>
      <c r="B197" s="126"/>
      <c r="C197" s="94"/>
      <c r="D197" s="124"/>
      <c r="E197" s="157"/>
      <c r="F197" s="167"/>
      <c r="G197" s="105"/>
      <c r="H197" s="133"/>
      <c r="J197" s="198"/>
      <c r="K197" s="133"/>
      <c r="M197" s="198"/>
      <c r="N197" s="132"/>
      <c r="O197" s="133"/>
      <c r="R197" s="145"/>
    </row>
    <row r="198" spans="1:18" s="97" customFormat="1" ht="15.75" customHeight="1" x14ac:dyDescent="0.25">
      <c r="A198" s="125"/>
      <c r="B198" s="93">
        <v>1</v>
      </c>
      <c r="C198" s="94"/>
      <c r="D198" s="95" t="s">
        <v>174</v>
      </c>
      <c r="E198" s="157"/>
      <c r="F198" s="167"/>
      <c r="G198" s="105"/>
      <c r="H198" s="133"/>
      <c r="J198" s="198"/>
      <c r="K198" s="133"/>
      <c r="M198" s="198"/>
      <c r="N198" s="132"/>
      <c r="O198" s="133"/>
      <c r="R198" s="145"/>
    </row>
    <row r="199" spans="1:18" ht="15.75" customHeight="1" x14ac:dyDescent="0.2">
      <c r="A199" s="12"/>
      <c r="B199" s="13"/>
      <c r="C199" s="6">
        <v>1</v>
      </c>
      <c r="D199" s="199" t="s">
        <v>163</v>
      </c>
      <c r="E199" s="156" t="s">
        <v>43</v>
      </c>
      <c r="F199" s="167">
        <v>2</v>
      </c>
      <c r="G199" s="9"/>
      <c r="H199" s="133">
        <f>F199*G199</f>
        <v>0</v>
      </c>
      <c r="J199" s="139"/>
      <c r="K199" s="133"/>
      <c r="M199" s="139"/>
      <c r="N199" s="132"/>
      <c r="O199" s="133"/>
    </row>
    <row r="200" spans="1:18" ht="15.75" customHeight="1" x14ac:dyDescent="0.2">
      <c r="A200" s="12"/>
      <c r="B200" s="13"/>
      <c r="C200" s="6"/>
      <c r="D200" s="199"/>
      <c r="E200" s="156"/>
      <c r="F200" s="167"/>
      <c r="G200" s="9"/>
      <c r="H200" s="133"/>
      <c r="J200" s="139"/>
      <c r="K200" s="133"/>
      <c r="M200" s="139"/>
      <c r="N200" s="132"/>
      <c r="O200" s="133"/>
    </row>
    <row r="201" spans="1:18" ht="15.75" customHeight="1" thickBot="1" x14ac:dyDescent="0.25">
      <c r="A201" s="12"/>
      <c r="B201" s="13"/>
      <c r="C201" s="6"/>
      <c r="D201" s="122" t="s">
        <v>45</v>
      </c>
      <c r="E201" s="156"/>
      <c r="F201" s="167"/>
      <c r="G201" s="9"/>
      <c r="H201" s="65">
        <f>SUM(H199)</f>
        <v>0</v>
      </c>
      <c r="J201" s="10"/>
      <c r="K201" s="65">
        <f>SUM(K185:K200)</f>
        <v>0</v>
      </c>
      <c r="M201" s="10"/>
      <c r="N201" s="71"/>
      <c r="O201" s="65">
        <f>SUM(O185:O200)</f>
        <v>0</v>
      </c>
    </row>
    <row r="202" spans="1:18" ht="15.75" customHeight="1" x14ac:dyDescent="0.2">
      <c r="A202" s="12"/>
      <c r="B202" s="13"/>
      <c r="C202" s="6"/>
      <c r="D202" s="122"/>
      <c r="E202" s="156"/>
      <c r="F202" s="167"/>
      <c r="G202" s="9"/>
      <c r="H202" s="133"/>
      <c r="J202" s="139"/>
      <c r="K202" s="133"/>
      <c r="M202" s="139"/>
      <c r="N202" s="132"/>
      <c r="O202" s="133"/>
    </row>
    <row r="203" spans="1:18" ht="15.75" customHeight="1" x14ac:dyDescent="0.25">
      <c r="A203" s="186">
        <v>12</v>
      </c>
      <c r="B203" s="187"/>
      <c r="C203" s="188"/>
      <c r="D203" s="189" t="s">
        <v>134</v>
      </c>
      <c r="E203" s="185"/>
      <c r="F203" s="192"/>
      <c r="G203" s="193"/>
      <c r="H203" s="194"/>
      <c r="I203" s="97"/>
      <c r="J203" s="106"/>
      <c r="K203" s="64"/>
      <c r="L203" s="97"/>
      <c r="M203" s="106"/>
      <c r="N203" s="71"/>
      <c r="O203" s="72"/>
    </row>
    <row r="204" spans="1:18" s="97" customFormat="1" ht="15.75" customHeight="1" x14ac:dyDescent="0.25">
      <c r="A204" s="125"/>
      <c r="B204" s="126"/>
      <c r="C204" s="94"/>
      <c r="D204" s="124"/>
      <c r="E204" s="157"/>
      <c r="F204" s="167"/>
      <c r="G204" s="105"/>
      <c r="H204" s="120"/>
      <c r="J204" s="106"/>
      <c r="K204" s="120"/>
      <c r="M204" s="106"/>
      <c r="N204" s="71"/>
      <c r="O204" s="72"/>
      <c r="R204" s="145"/>
    </row>
    <row r="205" spans="1:18" ht="15.75" customHeight="1" x14ac:dyDescent="0.2">
      <c r="A205" s="92"/>
      <c r="B205" s="93">
        <v>1</v>
      </c>
      <c r="C205" s="94"/>
      <c r="D205" s="95" t="s">
        <v>175</v>
      </c>
      <c r="E205" s="157"/>
      <c r="F205" s="167"/>
      <c r="G205" s="105"/>
      <c r="H205" s="120"/>
      <c r="I205" s="97"/>
      <c r="J205" s="106"/>
      <c r="K205" s="120"/>
      <c r="L205" s="97"/>
      <c r="M205" s="106"/>
      <c r="N205" s="71"/>
      <c r="O205" s="72"/>
    </row>
    <row r="206" spans="1:18" ht="15.75" customHeight="1" x14ac:dyDescent="0.2">
      <c r="A206" s="92"/>
      <c r="B206" s="93"/>
      <c r="C206" s="94">
        <v>1</v>
      </c>
      <c r="D206" s="95" t="s">
        <v>264</v>
      </c>
      <c r="E206" s="157" t="s">
        <v>43</v>
      </c>
      <c r="F206" s="167">
        <v>24</v>
      </c>
      <c r="G206" s="105"/>
      <c r="H206" s="64">
        <f>F206*G206</f>
        <v>0</v>
      </c>
      <c r="I206" s="97"/>
      <c r="J206" s="106"/>
      <c r="K206" s="120"/>
      <c r="L206" s="97"/>
      <c r="M206" s="106"/>
      <c r="N206" s="71"/>
      <c r="O206" s="72"/>
      <c r="R206" s="173" t="s">
        <v>123</v>
      </c>
    </row>
    <row r="207" spans="1:18" ht="15.75" customHeight="1" x14ac:dyDescent="0.2">
      <c r="A207" s="92"/>
      <c r="B207" s="93"/>
      <c r="C207" s="94">
        <v>2</v>
      </c>
      <c r="D207" s="95" t="s">
        <v>265</v>
      </c>
      <c r="E207" s="157" t="s">
        <v>43</v>
      </c>
      <c r="F207" s="167">
        <v>3</v>
      </c>
      <c r="G207" s="105"/>
      <c r="H207" s="120">
        <f>F207*G207</f>
        <v>0</v>
      </c>
      <c r="I207" s="97"/>
      <c r="J207" s="106"/>
      <c r="K207" s="120"/>
      <c r="L207" s="97"/>
      <c r="M207" s="106"/>
      <c r="N207" s="71"/>
      <c r="O207" s="120"/>
      <c r="R207" s="173" t="s">
        <v>123</v>
      </c>
    </row>
    <row r="208" spans="1:18" ht="15.75" customHeight="1" x14ac:dyDescent="0.2">
      <c r="A208" s="92"/>
      <c r="B208" s="93"/>
      <c r="C208" s="94">
        <v>3</v>
      </c>
      <c r="D208" s="95" t="s">
        <v>197</v>
      </c>
      <c r="E208" s="157" t="s">
        <v>43</v>
      </c>
      <c r="F208" s="167">
        <v>27</v>
      </c>
      <c r="G208" s="105"/>
      <c r="H208" s="120">
        <f>F208*G208</f>
        <v>0</v>
      </c>
      <c r="I208" s="97"/>
      <c r="J208" s="106"/>
      <c r="K208" s="120"/>
      <c r="L208" s="97"/>
      <c r="M208" s="106"/>
      <c r="N208" s="71"/>
      <c r="O208" s="120"/>
      <c r="R208" s="173"/>
    </row>
    <row r="209" spans="1:18" ht="15.75" customHeight="1" x14ac:dyDescent="0.2">
      <c r="A209" s="92"/>
      <c r="B209" s="93"/>
      <c r="C209" s="94">
        <v>4</v>
      </c>
      <c r="D209" s="95" t="s">
        <v>229</v>
      </c>
      <c r="E209" s="157" t="s">
        <v>49</v>
      </c>
      <c r="F209" s="167">
        <v>650</v>
      </c>
      <c r="G209" s="105"/>
      <c r="H209" s="120">
        <f>F209*G209</f>
        <v>0</v>
      </c>
      <c r="I209" s="97"/>
      <c r="J209" s="106"/>
      <c r="K209" s="120"/>
      <c r="L209" s="97"/>
      <c r="M209" s="106"/>
      <c r="N209" s="71"/>
      <c r="O209" s="120"/>
      <c r="R209" s="173"/>
    </row>
    <row r="210" spans="1:18" ht="15.75" customHeight="1" x14ac:dyDescent="0.2">
      <c r="A210" s="92"/>
      <c r="B210" s="93"/>
      <c r="C210" s="94"/>
      <c r="D210" s="95"/>
      <c r="E210" s="157"/>
      <c r="F210" s="167"/>
      <c r="G210" s="105"/>
      <c r="H210" s="120"/>
      <c r="I210" s="97"/>
      <c r="J210" s="106"/>
      <c r="K210" s="120"/>
      <c r="L210" s="97"/>
      <c r="M210" s="106"/>
      <c r="N210" s="71"/>
      <c r="O210" s="120"/>
    </row>
    <row r="211" spans="1:18" ht="15.75" customHeight="1" thickBot="1" x14ac:dyDescent="0.25">
      <c r="A211" s="130"/>
      <c r="B211" s="131"/>
      <c r="C211" s="6"/>
      <c r="D211" s="122" t="s">
        <v>45</v>
      </c>
      <c r="E211" s="162"/>
      <c r="F211" s="167"/>
      <c r="G211" s="9"/>
      <c r="H211" s="65">
        <f>SUM(H206:H209)</f>
        <v>0</v>
      </c>
      <c r="J211" s="10"/>
      <c r="K211" s="65"/>
      <c r="M211" s="14"/>
      <c r="N211" s="71"/>
      <c r="O211" s="65"/>
    </row>
    <row r="212" spans="1:18" ht="15.75" customHeight="1" x14ac:dyDescent="0.2">
      <c r="A212" s="130"/>
      <c r="B212" s="131"/>
      <c r="C212" s="6"/>
      <c r="D212" s="122"/>
      <c r="E212" s="162"/>
      <c r="F212" s="167"/>
      <c r="G212" s="9"/>
      <c r="H212" s="133"/>
      <c r="J212" s="139"/>
      <c r="K212" s="133"/>
      <c r="M212" s="197"/>
      <c r="N212" s="132"/>
      <c r="O212" s="133"/>
    </row>
    <row r="213" spans="1:18" ht="15.75" customHeight="1" x14ac:dyDescent="0.25">
      <c r="A213" s="186">
        <v>13</v>
      </c>
      <c r="B213" s="187"/>
      <c r="C213" s="188"/>
      <c r="D213" s="189" t="s">
        <v>135</v>
      </c>
      <c r="E213" s="185"/>
      <c r="F213" s="192"/>
      <c r="G213" s="193"/>
      <c r="H213" s="194"/>
      <c r="I213" s="97"/>
      <c r="J213" s="106"/>
      <c r="K213" s="64"/>
      <c r="L213" s="97"/>
      <c r="M213" s="106"/>
      <c r="N213" s="71"/>
      <c r="O213" s="72"/>
    </row>
    <row r="214" spans="1:18" s="97" customFormat="1" ht="15.75" customHeight="1" x14ac:dyDescent="0.25">
      <c r="A214" s="125"/>
      <c r="B214" s="126"/>
      <c r="C214" s="94"/>
      <c r="D214" s="124"/>
      <c r="E214" s="157"/>
      <c r="F214" s="167"/>
      <c r="G214" s="105"/>
      <c r="H214" s="120"/>
      <c r="J214" s="106"/>
      <c r="K214" s="120"/>
      <c r="M214" s="106"/>
      <c r="N214" s="71"/>
      <c r="O214" s="72"/>
      <c r="R214" s="145"/>
    </row>
    <row r="215" spans="1:18" ht="15.75" customHeight="1" x14ac:dyDescent="0.2">
      <c r="A215" s="92"/>
      <c r="B215" s="93">
        <v>1</v>
      </c>
      <c r="C215" s="94"/>
      <c r="D215" s="95" t="s">
        <v>160</v>
      </c>
      <c r="E215" s="157"/>
      <c r="F215" s="167"/>
      <c r="G215" s="105"/>
      <c r="H215" s="120"/>
      <c r="I215" s="97"/>
      <c r="J215" s="106"/>
      <c r="K215" s="120"/>
      <c r="L215" s="97"/>
      <c r="M215" s="106"/>
      <c r="N215" s="71"/>
      <c r="O215" s="72"/>
    </row>
    <row r="216" spans="1:18" ht="15.75" customHeight="1" x14ac:dyDescent="0.2">
      <c r="A216" s="92"/>
      <c r="B216" s="93"/>
      <c r="C216" s="94">
        <v>1</v>
      </c>
      <c r="D216" s="95" t="s">
        <v>164</v>
      </c>
      <c r="E216" s="157" t="s">
        <v>10</v>
      </c>
      <c r="F216" s="167">
        <v>1</v>
      </c>
      <c r="G216" s="105"/>
      <c r="H216" s="64">
        <f>F216*G216</f>
        <v>0</v>
      </c>
      <c r="I216" s="97"/>
      <c r="J216" s="106"/>
      <c r="K216" s="120"/>
      <c r="L216" s="97"/>
      <c r="M216" s="106"/>
      <c r="N216" s="71"/>
      <c r="O216" s="72"/>
      <c r="R216" s="173" t="s">
        <v>123</v>
      </c>
    </row>
    <row r="217" spans="1:18" ht="15.75" customHeight="1" x14ac:dyDescent="0.2">
      <c r="A217" s="92"/>
      <c r="B217" s="93"/>
      <c r="C217" s="94">
        <v>2</v>
      </c>
      <c r="D217" s="95" t="s">
        <v>165</v>
      </c>
      <c r="E217" s="158" t="s">
        <v>42</v>
      </c>
      <c r="F217" s="167">
        <v>280</v>
      </c>
      <c r="G217" s="105"/>
      <c r="H217" s="120">
        <f>F217*G217</f>
        <v>0</v>
      </c>
      <c r="I217" s="97"/>
      <c r="J217" s="106"/>
      <c r="K217" s="120"/>
      <c r="L217" s="97"/>
      <c r="M217" s="106"/>
      <c r="N217" s="71"/>
      <c r="O217" s="120"/>
      <c r="R217" s="173" t="s">
        <v>123</v>
      </c>
    </row>
    <row r="218" spans="1:18" ht="15.75" customHeight="1" x14ac:dyDescent="0.2">
      <c r="A218" s="92"/>
      <c r="B218" s="93"/>
      <c r="C218" s="94">
        <v>3</v>
      </c>
      <c r="D218" s="95" t="s">
        <v>166</v>
      </c>
      <c r="E218" s="158" t="s">
        <v>42</v>
      </c>
      <c r="F218" s="167">
        <v>270</v>
      </c>
      <c r="G218" s="105"/>
      <c r="H218" s="120">
        <f>F218*G218</f>
        <v>0</v>
      </c>
      <c r="I218" s="97"/>
      <c r="J218" s="106"/>
      <c r="K218" s="120"/>
      <c r="L218" s="97"/>
      <c r="M218" s="106"/>
      <c r="N218" s="71"/>
      <c r="O218" s="120"/>
      <c r="R218" s="173"/>
    </row>
    <row r="219" spans="1:18" ht="15.75" customHeight="1" x14ac:dyDescent="0.2">
      <c r="A219" s="92"/>
      <c r="B219" s="93"/>
      <c r="C219" s="94">
        <v>4</v>
      </c>
      <c r="D219" s="95" t="s">
        <v>167</v>
      </c>
      <c r="E219" s="158" t="s">
        <v>41</v>
      </c>
      <c r="F219" s="167">
        <v>900</v>
      </c>
      <c r="G219" s="105"/>
      <c r="H219" s="120">
        <f t="shared" ref="H219:H222" si="19">F219*G219</f>
        <v>0</v>
      </c>
      <c r="I219" s="97"/>
      <c r="J219" s="106"/>
      <c r="K219" s="120"/>
      <c r="L219" s="97"/>
      <c r="M219" s="106"/>
      <c r="N219" s="71"/>
      <c r="O219" s="120"/>
      <c r="R219" s="173"/>
    </row>
    <row r="220" spans="1:18" ht="15.75" customHeight="1" x14ac:dyDescent="0.2">
      <c r="A220" s="92"/>
      <c r="B220" s="93"/>
      <c r="C220" s="94">
        <v>5</v>
      </c>
      <c r="D220" s="95" t="s">
        <v>168</v>
      </c>
      <c r="E220" s="158" t="s">
        <v>169</v>
      </c>
      <c r="F220" s="167">
        <v>20</v>
      </c>
      <c r="G220" s="105"/>
      <c r="H220" s="120">
        <f t="shared" si="19"/>
        <v>0</v>
      </c>
      <c r="I220" s="97"/>
      <c r="J220" s="106"/>
      <c r="K220" s="120"/>
      <c r="L220" s="97"/>
      <c r="M220" s="106"/>
      <c r="N220" s="71"/>
      <c r="O220" s="120"/>
      <c r="R220" s="173"/>
    </row>
    <row r="221" spans="1:18" ht="15.75" customHeight="1" x14ac:dyDescent="0.2">
      <c r="A221" s="92"/>
      <c r="B221" s="93"/>
      <c r="C221" s="94">
        <v>6</v>
      </c>
      <c r="D221" s="95" t="s">
        <v>170</v>
      </c>
      <c r="E221" s="158" t="s">
        <v>41</v>
      </c>
      <c r="F221" s="167">
        <v>3</v>
      </c>
      <c r="G221" s="105"/>
      <c r="H221" s="120">
        <f t="shared" si="19"/>
        <v>0</v>
      </c>
      <c r="I221" s="97"/>
      <c r="J221" s="106"/>
      <c r="K221" s="120"/>
      <c r="L221" s="97"/>
      <c r="M221" s="106"/>
      <c r="N221" s="71"/>
      <c r="O221" s="120"/>
      <c r="R221" s="173"/>
    </row>
    <row r="222" spans="1:18" ht="15.75" customHeight="1" x14ac:dyDescent="0.2">
      <c r="A222" s="92"/>
      <c r="B222" s="93"/>
      <c r="C222" s="94">
        <v>7</v>
      </c>
      <c r="D222" s="95" t="s">
        <v>230</v>
      </c>
      <c r="E222" s="158" t="s">
        <v>49</v>
      </c>
      <c r="F222" s="167">
        <v>8</v>
      </c>
      <c r="G222" s="105"/>
      <c r="H222" s="120">
        <f t="shared" si="19"/>
        <v>0</v>
      </c>
      <c r="I222" s="97"/>
      <c r="J222" s="106"/>
      <c r="K222" s="120"/>
      <c r="L222" s="97"/>
      <c r="M222" s="106"/>
      <c r="N222" s="71"/>
      <c r="O222" s="120"/>
      <c r="R222" s="173"/>
    </row>
    <row r="223" spans="1:18" ht="15.75" customHeight="1" x14ac:dyDescent="0.2">
      <c r="A223" s="92"/>
      <c r="B223" s="93"/>
      <c r="C223" s="94"/>
      <c r="D223" s="95"/>
      <c r="E223" s="157"/>
      <c r="F223" s="167"/>
      <c r="G223" s="105"/>
      <c r="H223" s="120"/>
      <c r="I223" s="97"/>
      <c r="J223" s="106"/>
      <c r="K223" s="120"/>
      <c r="L223" s="97"/>
      <c r="M223" s="106"/>
      <c r="N223" s="71"/>
      <c r="O223" s="120"/>
    </row>
    <row r="224" spans="1:18" ht="15.75" customHeight="1" thickBot="1" x14ac:dyDescent="0.25">
      <c r="A224" s="130"/>
      <c r="B224" s="131"/>
      <c r="C224" s="6"/>
      <c r="D224" s="122" t="s">
        <v>45</v>
      </c>
      <c r="E224" s="162"/>
      <c r="F224" s="167"/>
      <c r="G224" s="9"/>
      <c r="H224" s="65">
        <f>SUM(H216:H222)</f>
        <v>0</v>
      </c>
      <c r="J224" s="10"/>
      <c r="K224" s="65"/>
      <c r="M224" s="14"/>
      <c r="N224" s="71"/>
      <c r="O224" s="65"/>
    </row>
    <row r="225" spans="1:15" ht="15.75" customHeight="1" x14ac:dyDescent="0.2">
      <c r="A225" s="12"/>
      <c r="B225" s="13"/>
      <c r="C225" s="6"/>
      <c r="D225" s="122"/>
      <c r="E225" s="156"/>
      <c r="F225" s="167"/>
      <c r="G225" s="9"/>
      <c r="H225" s="133"/>
      <c r="J225" s="139"/>
      <c r="K225" s="133"/>
      <c r="M225" s="139"/>
      <c r="N225" s="132"/>
      <c r="O225" s="133"/>
    </row>
    <row r="226" spans="1:15" s="4" customFormat="1" ht="15.75" customHeight="1" x14ac:dyDescent="0.2">
      <c r="D226" s="15"/>
      <c r="F226" s="169"/>
      <c r="G226" s="16"/>
      <c r="H226" s="17"/>
    </row>
    <row r="227" spans="1:15" s="4" customFormat="1" ht="15.75" customHeight="1" x14ac:dyDescent="0.2">
      <c r="A227" s="1"/>
      <c r="D227" s="15"/>
      <c r="F227" s="169"/>
      <c r="G227" s="16"/>
      <c r="H227" s="17"/>
    </row>
    <row r="228" spans="1:15" s="4" customFormat="1" ht="15.75" customHeight="1" x14ac:dyDescent="0.2">
      <c r="D228" s="15"/>
      <c r="F228" s="169"/>
      <c r="G228" s="16"/>
      <c r="H228" s="17"/>
    </row>
    <row r="229" spans="1:15" s="4" customFormat="1" ht="15.75" customHeight="1" x14ac:dyDescent="0.2">
      <c r="D229" s="15"/>
      <c r="F229" s="169"/>
      <c r="G229" s="16"/>
      <c r="H229" s="17"/>
    </row>
    <row r="230" spans="1:15" s="4" customFormat="1" ht="15.75" customHeight="1" x14ac:dyDescent="0.2">
      <c r="D230" s="15"/>
      <c r="F230" s="169"/>
      <c r="G230" s="16"/>
      <c r="H230" s="17"/>
    </row>
    <row r="231" spans="1:15" s="4" customFormat="1" ht="15.75" customHeight="1" x14ac:dyDescent="0.2">
      <c r="D231" s="15"/>
      <c r="F231" s="169"/>
      <c r="G231" s="16"/>
      <c r="H231" s="17"/>
    </row>
    <row r="232" spans="1:15" s="4" customFormat="1" ht="15.75" customHeight="1" x14ac:dyDescent="0.2">
      <c r="D232" s="15"/>
      <c r="F232" s="169"/>
      <c r="G232" s="16"/>
      <c r="H232" s="17"/>
    </row>
    <row r="233" spans="1:15" s="4" customFormat="1" ht="15.75" customHeight="1" x14ac:dyDescent="0.2">
      <c r="D233" s="15"/>
      <c r="F233" s="169"/>
      <c r="G233" s="16"/>
      <c r="H233" s="17"/>
    </row>
    <row r="234" spans="1:15" s="4" customFormat="1" ht="15.75" customHeight="1" x14ac:dyDescent="0.2">
      <c r="D234" s="15"/>
      <c r="F234" s="169"/>
      <c r="G234" s="16"/>
      <c r="H234" s="17"/>
    </row>
    <row r="235" spans="1:15" s="4" customFormat="1" ht="15.75" customHeight="1" x14ac:dyDescent="0.2">
      <c r="D235" s="15"/>
      <c r="F235" s="169"/>
      <c r="G235" s="16"/>
      <c r="H235" s="17"/>
    </row>
    <row r="236" spans="1:15" s="4" customFormat="1" ht="15.75" customHeight="1" x14ac:dyDescent="0.2">
      <c r="D236" s="15"/>
      <c r="F236" s="169"/>
      <c r="G236" s="16"/>
      <c r="H236" s="17"/>
    </row>
    <row r="237" spans="1:15" s="4" customFormat="1" ht="15.75" customHeight="1" x14ac:dyDescent="0.2">
      <c r="D237" s="15"/>
      <c r="F237" s="169"/>
      <c r="G237" s="16"/>
      <c r="H237" s="17"/>
    </row>
    <row r="238" spans="1:15" s="4" customFormat="1" ht="15.75" customHeight="1" x14ac:dyDescent="0.2">
      <c r="D238" s="15"/>
      <c r="F238" s="169"/>
      <c r="G238" s="16"/>
      <c r="H238" s="17"/>
    </row>
    <row r="239" spans="1:15" s="4" customFormat="1" ht="15.75" customHeight="1" x14ac:dyDescent="0.2">
      <c r="D239" s="15"/>
      <c r="F239" s="169"/>
      <c r="G239" s="16"/>
      <c r="H239" s="17"/>
    </row>
    <row r="240" spans="1:15" s="4" customFormat="1" ht="15.75" customHeight="1" x14ac:dyDescent="0.2">
      <c r="D240" s="15"/>
      <c r="F240" s="169"/>
      <c r="G240" s="16"/>
      <c r="H240" s="17"/>
    </row>
    <row r="241" spans="4:8" s="4" customFormat="1" ht="15.75" customHeight="1" x14ac:dyDescent="0.2">
      <c r="D241" s="15"/>
      <c r="F241" s="169"/>
      <c r="G241" s="16"/>
      <c r="H241" s="17"/>
    </row>
    <row r="242" spans="4:8" s="4" customFormat="1" ht="15.75" customHeight="1" x14ac:dyDescent="0.2">
      <c r="D242" s="15"/>
      <c r="F242" s="169"/>
      <c r="G242" s="16"/>
      <c r="H242" s="17"/>
    </row>
    <row r="243" spans="4:8" s="4" customFormat="1" ht="15.75" customHeight="1" x14ac:dyDescent="0.2">
      <c r="D243" s="15"/>
      <c r="F243" s="169"/>
      <c r="G243" s="16"/>
      <c r="H243" s="17"/>
    </row>
    <row r="244" spans="4:8" s="4" customFormat="1" ht="15.75" customHeight="1" x14ac:dyDescent="0.2">
      <c r="D244" s="15"/>
      <c r="F244" s="169"/>
      <c r="G244" s="16"/>
      <c r="H244" s="17"/>
    </row>
    <row r="245" spans="4:8" s="4" customFormat="1" ht="15.75" customHeight="1" x14ac:dyDescent="0.2">
      <c r="D245" s="15"/>
      <c r="F245" s="169"/>
      <c r="G245" s="16"/>
      <c r="H245" s="17"/>
    </row>
    <row r="246" spans="4:8" s="4" customFormat="1" ht="15.75" customHeight="1" x14ac:dyDescent="0.2">
      <c r="D246" s="15"/>
      <c r="F246" s="169"/>
      <c r="G246" s="16"/>
      <c r="H246" s="17"/>
    </row>
    <row r="247" spans="4:8" s="4" customFormat="1" ht="15.75" customHeight="1" x14ac:dyDescent="0.2">
      <c r="D247" s="15"/>
      <c r="F247" s="169"/>
      <c r="G247" s="16"/>
      <c r="H247" s="17"/>
    </row>
    <row r="248" spans="4:8" s="4" customFormat="1" ht="15.75" customHeight="1" x14ac:dyDescent="0.2">
      <c r="D248" s="15"/>
      <c r="F248" s="169"/>
      <c r="G248" s="16"/>
      <c r="H248" s="17"/>
    </row>
    <row r="249" spans="4:8" s="4" customFormat="1" ht="15.75" customHeight="1" x14ac:dyDescent="0.2">
      <c r="D249" s="15"/>
      <c r="F249" s="169"/>
      <c r="G249" s="16"/>
      <c r="H249" s="17"/>
    </row>
    <row r="250" spans="4:8" s="4" customFormat="1" ht="15.75" customHeight="1" x14ac:dyDescent="0.2">
      <c r="D250" s="15"/>
      <c r="F250" s="169"/>
      <c r="G250" s="16"/>
      <c r="H250" s="17"/>
    </row>
    <row r="251" spans="4:8" s="4" customFormat="1" ht="15.75" customHeight="1" x14ac:dyDescent="0.2">
      <c r="D251" s="15"/>
      <c r="F251" s="169"/>
      <c r="G251" s="16"/>
      <c r="H251" s="17"/>
    </row>
    <row r="252" spans="4:8" s="4" customFormat="1" ht="15.75" customHeight="1" x14ac:dyDescent="0.2">
      <c r="D252" s="15"/>
      <c r="F252" s="169"/>
      <c r="G252" s="16"/>
      <c r="H252" s="17"/>
    </row>
    <row r="253" spans="4:8" s="4" customFormat="1" ht="15.75" customHeight="1" x14ac:dyDescent="0.2">
      <c r="D253" s="15"/>
      <c r="F253" s="169"/>
      <c r="G253" s="16"/>
      <c r="H253" s="17"/>
    </row>
    <row r="254" spans="4:8" s="4" customFormat="1" ht="15.75" customHeight="1" x14ac:dyDescent="0.2">
      <c r="D254" s="15"/>
      <c r="F254" s="169"/>
      <c r="G254" s="16"/>
      <c r="H254" s="17"/>
    </row>
    <row r="255" spans="4:8" s="4" customFormat="1" ht="15.75" customHeight="1" x14ac:dyDescent="0.2">
      <c r="D255" s="15"/>
      <c r="F255" s="169"/>
      <c r="G255" s="16"/>
      <c r="H255" s="17"/>
    </row>
    <row r="256" spans="4:8" s="4" customFormat="1" ht="15.75" customHeight="1" x14ac:dyDescent="0.2">
      <c r="D256" s="15"/>
      <c r="F256" s="169"/>
      <c r="G256" s="16"/>
      <c r="H256" s="17"/>
    </row>
    <row r="257" spans="4:8" s="4" customFormat="1" ht="15.75" customHeight="1" x14ac:dyDescent="0.2">
      <c r="D257" s="15"/>
      <c r="F257" s="169"/>
      <c r="G257" s="16"/>
      <c r="H257" s="17"/>
    </row>
    <row r="258" spans="4:8" s="4" customFormat="1" ht="15.75" customHeight="1" x14ac:dyDescent="0.2">
      <c r="D258" s="15"/>
      <c r="F258" s="169"/>
      <c r="G258" s="16"/>
      <c r="H258" s="17"/>
    </row>
    <row r="259" spans="4:8" s="4" customFormat="1" ht="15.75" customHeight="1" x14ac:dyDescent="0.2">
      <c r="D259" s="15"/>
      <c r="F259" s="169"/>
      <c r="G259" s="16"/>
      <c r="H259" s="17"/>
    </row>
    <row r="260" spans="4:8" s="4" customFormat="1" ht="15.75" customHeight="1" x14ac:dyDescent="0.2">
      <c r="D260" s="15"/>
      <c r="F260" s="169"/>
      <c r="G260" s="16"/>
      <c r="H260" s="17"/>
    </row>
    <row r="261" spans="4:8" s="4" customFormat="1" ht="15.75" customHeight="1" x14ac:dyDescent="0.2">
      <c r="D261" s="15"/>
      <c r="F261" s="169"/>
      <c r="G261" s="16"/>
      <c r="H261" s="17"/>
    </row>
    <row r="262" spans="4:8" s="4" customFormat="1" ht="15.75" customHeight="1" x14ac:dyDescent="0.2">
      <c r="D262" s="15"/>
      <c r="F262" s="169"/>
      <c r="G262" s="16"/>
      <c r="H262" s="17"/>
    </row>
    <row r="263" spans="4:8" s="4" customFormat="1" ht="15.75" customHeight="1" x14ac:dyDescent="0.2">
      <c r="D263" s="15"/>
      <c r="F263" s="169"/>
      <c r="G263" s="16"/>
      <c r="H263" s="17"/>
    </row>
    <row r="264" spans="4:8" s="4" customFormat="1" ht="15.75" customHeight="1" x14ac:dyDescent="0.2">
      <c r="D264" s="15"/>
      <c r="F264" s="169"/>
      <c r="G264" s="16"/>
      <c r="H264" s="17"/>
    </row>
    <row r="265" spans="4:8" s="4" customFormat="1" ht="15.75" customHeight="1" x14ac:dyDescent="0.2">
      <c r="D265" s="15"/>
      <c r="F265" s="169"/>
      <c r="G265" s="16"/>
      <c r="H265" s="17"/>
    </row>
    <row r="266" spans="4:8" s="4" customFormat="1" ht="15.75" customHeight="1" x14ac:dyDescent="0.2">
      <c r="D266" s="15"/>
      <c r="F266" s="169"/>
      <c r="G266" s="16"/>
      <c r="H266" s="17"/>
    </row>
    <row r="267" spans="4:8" s="4" customFormat="1" ht="15.75" customHeight="1" x14ac:dyDescent="0.2">
      <c r="D267" s="15"/>
      <c r="F267" s="169"/>
      <c r="G267" s="16"/>
      <c r="H267" s="17"/>
    </row>
    <row r="268" spans="4:8" s="4" customFormat="1" ht="15.75" customHeight="1" x14ac:dyDescent="0.2">
      <c r="D268" s="15"/>
      <c r="F268" s="169"/>
      <c r="G268" s="16"/>
      <c r="H268" s="17"/>
    </row>
    <row r="269" spans="4:8" s="4" customFormat="1" ht="15.75" customHeight="1" x14ac:dyDescent="0.2">
      <c r="D269" s="15"/>
      <c r="F269" s="169"/>
      <c r="G269" s="16"/>
      <c r="H269" s="17"/>
    </row>
    <row r="270" spans="4:8" s="4" customFormat="1" ht="15.75" customHeight="1" x14ac:dyDescent="0.2">
      <c r="D270" s="15"/>
      <c r="F270" s="169"/>
      <c r="G270" s="16"/>
      <c r="H270" s="17"/>
    </row>
    <row r="271" spans="4:8" s="4" customFormat="1" ht="15.75" customHeight="1" x14ac:dyDescent="0.2">
      <c r="D271" s="15"/>
      <c r="F271" s="169"/>
      <c r="G271" s="16"/>
      <c r="H271" s="17"/>
    </row>
    <row r="272" spans="4:8" s="4" customFormat="1" ht="15.75" customHeight="1" x14ac:dyDescent="0.2">
      <c r="D272" s="15"/>
      <c r="F272" s="169"/>
      <c r="G272" s="16"/>
      <c r="H272" s="17"/>
    </row>
    <row r="273" spans="4:8" s="4" customFormat="1" ht="15.75" customHeight="1" x14ac:dyDescent="0.2">
      <c r="D273" s="15"/>
      <c r="F273" s="169"/>
      <c r="G273" s="16"/>
      <c r="H273" s="17"/>
    </row>
    <row r="274" spans="4:8" s="4" customFormat="1" ht="15.75" customHeight="1" x14ac:dyDescent="0.2">
      <c r="D274" s="15"/>
      <c r="F274" s="169"/>
      <c r="G274" s="16"/>
      <c r="H274" s="17"/>
    </row>
    <row r="275" spans="4:8" s="4" customFormat="1" ht="15.75" customHeight="1" x14ac:dyDescent="0.2">
      <c r="D275" s="15"/>
      <c r="F275" s="169"/>
      <c r="G275" s="16"/>
      <c r="H275" s="17"/>
    </row>
    <row r="276" spans="4:8" s="4" customFormat="1" ht="15.75" customHeight="1" x14ac:dyDescent="0.2">
      <c r="D276" s="15"/>
      <c r="F276" s="169"/>
      <c r="G276" s="16"/>
      <c r="H276" s="17"/>
    </row>
    <row r="277" spans="4:8" s="4" customFormat="1" ht="15.75" customHeight="1" x14ac:dyDescent="0.2">
      <c r="D277" s="15"/>
      <c r="F277" s="169"/>
      <c r="G277" s="16"/>
      <c r="H277" s="17"/>
    </row>
    <row r="278" spans="4:8" s="4" customFormat="1" ht="15.75" customHeight="1" x14ac:dyDescent="0.2">
      <c r="D278" s="15"/>
      <c r="F278" s="169"/>
      <c r="G278" s="16"/>
      <c r="H278" s="17"/>
    </row>
    <row r="279" spans="4:8" s="4" customFormat="1" ht="15.75" customHeight="1" x14ac:dyDescent="0.2">
      <c r="D279" s="15"/>
      <c r="F279" s="169"/>
      <c r="G279" s="16"/>
      <c r="H279" s="17"/>
    </row>
    <row r="280" spans="4:8" s="4" customFormat="1" ht="15.75" customHeight="1" x14ac:dyDescent="0.2">
      <c r="D280" s="15"/>
      <c r="F280" s="169"/>
      <c r="G280" s="16"/>
      <c r="H280" s="17"/>
    </row>
    <row r="281" spans="4:8" s="4" customFormat="1" ht="15.75" customHeight="1" x14ac:dyDescent="0.2">
      <c r="D281" s="15"/>
      <c r="F281" s="169"/>
      <c r="G281" s="16"/>
      <c r="H281" s="17"/>
    </row>
    <row r="282" spans="4:8" s="4" customFormat="1" ht="15.75" customHeight="1" x14ac:dyDescent="0.2">
      <c r="D282" s="15"/>
      <c r="F282" s="169"/>
      <c r="G282" s="16"/>
      <c r="H282" s="17"/>
    </row>
    <row r="283" spans="4:8" s="4" customFormat="1" ht="15.75" customHeight="1" x14ac:dyDescent="0.2">
      <c r="D283" s="15"/>
      <c r="F283" s="169"/>
      <c r="G283" s="16"/>
      <c r="H283" s="17"/>
    </row>
    <row r="284" spans="4:8" s="4" customFormat="1" ht="15.75" customHeight="1" x14ac:dyDescent="0.2">
      <c r="D284" s="15"/>
      <c r="F284" s="169"/>
      <c r="G284" s="16"/>
      <c r="H284" s="17"/>
    </row>
    <row r="285" spans="4:8" s="4" customFormat="1" ht="15.75" customHeight="1" x14ac:dyDescent="0.2">
      <c r="D285" s="15"/>
      <c r="F285" s="169"/>
      <c r="G285" s="16"/>
      <c r="H285" s="17"/>
    </row>
    <row r="286" spans="4:8" s="4" customFormat="1" ht="15.75" customHeight="1" x14ac:dyDescent="0.2">
      <c r="D286" s="15"/>
      <c r="F286" s="169"/>
      <c r="G286" s="16"/>
      <c r="H286" s="17"/>
    </row>
    <row r="287" spans="4:8" s="4" customFormat="1" ht="15.75" customHeight="1" x14ac:dyDescent="0.2">
      <c r="D287" s="15"/>
      <c r="F287" s="169"/>
      <c r="G287" s="16"/>
      <c r="H287" s="17"/>
    </row>
    <row r="288" spans="4:8" s="4" customFormat="1" ht="15.75" customHeight="1" x14ac:dyDescent="0.2">
      <c r="D288" s="15"/>
      <c r="F288" s="169"/>
      <c r="G288" s="16"/>
      <c r="H288" s="17"/>
    </row>
    <row r="289" spans="4:8" s="4" customFormat="1" ht="15.75" customHeight="1" x14ac:dyDescent="0.2">
      <c r="D289" s="15"/>
      <c r="F289" s="169"/>
      <c r="G289" s="16"/>
      <c r="H289" s="17"/>
    </row>
    <row r="290" spans="4:8" s="4" customFormat="1" ht="15.75" customHeight="1" x14ac:dyDescent="0.2">
      <c r="D290" s="15"/>
      <c r="F290" s="169"/>
      <c r="G290" s="16"/>
      <c r="H290" s="17"/>
    </row>
    <row r="291" spans="4:8" s="4" customFormat="1" ht="15.75" customHeight="1" x14ac:dyDescent="0.2">
      <c r="D291" s="15"/>
      <c r="F291" s="169"/>
      <c r="G291" s="16"/>
      <c r="H291" s="17"/>
    </row>
    <row r="292" spans="4:8" s="4" customFormat="1" ht="15.75" customHeight="1" x14ac:dyDescent="0.2">
      <c r="D292" s="15"/>
      <c r="F292" s="169"/>
      <c r="G292" s="16"/>
      <c r="H292" s="17"/>
    </row>
    <row r="293" spans="4:8" s="4" customFormat="1" ht="15.75" customHeight="1" x14ac:dyDescent="0.2">
      <c r="D293" s="15"/>
      <c r="F293" s="169"/>
      <c r="G293" s="16"/>
      <c r="H293" s="17"/>
    </row>
    <row r="294" spans="4:8" s="4" customFormat="1" ht="15.75" customHeight="1" x14ac:dyDescent="0.2">
      <c r="D294" s="15"/>
      <c r="F294" s="169"/>
      <c r="G294" s="16"/>
      <c r="H294" s="17"/>
    </row>
    <row r="295" spans="4:8" s="4" customFormat="1" ht="15.75" customHeight="1" x14ac:dyDescent="0.2">
      <c r="D295" s="15"/>
      <c r="F295" s="169"/>
      <c r="G295" s="16"/>
      <c r="H295" s="17"/>
    </row>
    <row r="296" spans="4:8" s="4" customFormat="1" ht="15.75" customHeight="1" x14ac:dyDescent="0.2">
      <c r="D296" s="15"/>
      <c r="F296" s="169"/>
      <c r="G296" s="16"/>
      <c r="H296" s="17"/>
    </row>
    <row r="297" spans="4:8" s="4" customFormat="1" ht="15.75" customHeight="1" x14ac:dyDescent="0.2">
      <c r="D297" s="15"/>
      <c r="F297" s="169"/>
      <c r="G297" s="16"/>
      <c r="H297" s="17"/>
    </row>
    <row r="298" spans="4:8" s="4" customFormat="1" ht="15.75" customHeight="1" x14ac:dyDescent="0.2">
      <c r="D298" s="15"/>
      <c r="F298" s="169"/>
      <c r="G298" s="16"/>
      <c r="H298" s="17"/>
    </row>
    <row r="299" spans="4:8" s="4" customFormat="1" ht="15.75" customHeight="1" x14ac:dyDescent="0.2">
      <c r="D299" s="15"/>
      <c r="F299" s="169"/>
      <c r="G299" s="16"/>
      <c r="H299" s="17"/>
    </row>
    <row r="300" spans="4:8" s="4" customFormat="1" ht="15.75" customHeight="1" x14ac:dyDescent="0.2">
      <c r="D300" s="15"/>
      <c r="F300" s="169"/>
      <c r="G300" s="16"/>
      <c r="H300" s="17"/>
    </row>
    <row r="301" spans="4:8" s="4" customFormat="1" ht="15.75" customHeight="1" x14ac:dyDescent="0.2">
      <c r="D301" s="15"/>
      <c r="F301" s="169"/>
      <c r="G301" s="16"/>
      <c r="H301" s="17"/>
    </row>
    <row r="302" spans="4:8" s="4" customFormat="1" ht="15.75" customHeight="1" x14ac:dyDescent="0.2">
      <c r="D302" s="15"/>
      <c r="F302" s="169"/>
      <c r="G302" s="16"/>
      <c r="H302" s="17"/>
    </row>
    <row r="303" spans="4:8" s="4" customFormat="1" ht="15.75" customHeight="1" x14ac:dyDescent="0.2">
      <c r="D303" s="15"/>
      <c r="F303" s="169"/>
      <c r="G303" s="16"/>
      <c r="H303" s="17"/>
    </row>
    <row r="304" spans="4:8" s="4" customFormat="1" ht="15.75" customHeight="1" x14ac:dyDescent="0.2">
      <c r="D304" s="15"/>
      <c r="F304" s="169"/>
      <c r="G304" s="16"/>
      <c r="H304" s="17"/>
    </row>
    <row r="305" spans="1:15" ht="15.75" customHeight="1" x14ac:dyDescent="0.2">
      <c r="A305" s="4"/>
      <c r="B305" s="4"/>
      <c r="C305" s="4"/>
      <c r="D305" s="15"/>
      <c r="E305" s="4"/>
      <c r="F305" s="169"/>
      <c r="G305" s="16"/>
      <c r="H305" s="17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4"/>
      <c r="B306" s="4"/>
      <c r="C306" s="4"/>
      <c r="D306" s="15"/>
      <c r="E306" s="4"/>
      <c r="F306" s="169"/>
      <c r="G306" s="16"/>
      <c r="H306" s="17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4"/>
      <c r="B307" s="4"/>
      <c r="C307" s="4"/>
      <c r="D307" s="15"/>
      <c r="E307" s="4"/>
      <c r="F307" s="169"/>
      <c r="G307" s="16"/>
      <c r="H307" s="17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4"/>
      <c r="B308" s="4"/>
      <c r="C308" s="4"/>
      <c r="D308" s="15"/>
      <c r="E308" s="4"/>
      <c r="F308" s="169"/>
      <c r="G308" s="16"/>
      <c r="H308" s="17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4"/>
      <c r="B309" s="4"/>
      <c r="C309" s="4"/>
      <c r="D309" s="15"/>
      <c r="E309" s="4"/>
      <c r="F309" s="169"/>
      <c r="G309" s="16"/>
      <c r="H309" s="17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4"/>
      <c r="B310" s="4"/>
      <c r="C310" s="4"/>
      <c r="D310" s="15"/>
      <c r="E310" s="4"/>
      <c r="F310" s="169"/>
      <c r="G310" s="16"/>
      <c r="H310" s="17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4"/>
      <c r="B311" s="4"/>
      <c r="C311" s="4"/>
      <c r="D311" s="15"/>
      <c r="E311" s="4"/>
      <c r="F311" s="169"/>
      <c r="G311" s="16"/>
      <c r="H311" s="17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F312" s="170"/>
      <c r="G312" s="23"/>
      <c r="H312" s="23"/>
    </row>
    <row r="313" spans="1:15" ht="15.75" customHeight="1" x14ac:dyDescent="0.2">
      <c r="F313" s="170"/>
      <c r="G313" s="23"/>
      <c r="H313" s="23"/>
    </row>
    <row r="314" spans="1:15" ht="15.75" customHeight="1" x14ac:dyDescent="0.2">
      <c r="F314" s="170"/>
      <c r="G314" s="23"/>
      <c r="H314" s="23"/>
    </row>
    <row r="315" spans="1:15" ht="15.75" customHeight="1" x14ac:dyDescent="0.2">
      <c r="F315" s="170"/>
      <c r="G315" s="23"/>
      <c r="H315" s="23"/>
    </row>
    <row r="316" spans="1:15" ht="15.75" customHeight="1" x14ac:dyDescent="0.2">
      <c r="F316" s="170"/>
      <c r="G316" s="23"/>
      <c r="H316" s="23"/>
    </row>
    <row r="317" spans="1:15" ht="15.75" customHeight="1" x14ac:dyDescent="0.2">
      <c r="F317" s="170"/>
      <c r="G317" s="23"/>
      <c r="H317" s="23"/>
    </row>
    <row r="318" spans="1:15" ht="15.75" customHeight="1" x14ac:dyDescent="0.2">
      <c r="F318" s="170"/>
      <c r="G318" s="23"/>
      <c r="H318" s="23"/>
    </row>
    <row r="319" spans="1:15" ht="15.75" customHeight="1" x14ac:dyDescent="0.2">
      <c r="F319" s="170"/>
      <c r="G319" s="23"/>
      <c r="H319" s="23"/>
    </row>
    <row r="320" spans="1:15" ht="15.75" customHeight="1" x14ac:dyDescent="0.2">
      <c r="F320" s="170"/>
      <c r="G320" s="23"/>
      <c r="H320" s="23"/>
    </row>
    <row r="321" spans="6:8" ht="15.75" customHeight="1" x14ac:dyDescent="0.2">
      <c r="F321" s="170"/>
      <c r="G321" s="23"/>
      <c r="H321" s="23"/>
    </row>
    <row r="322" spans="6:8" ht="15.75" customHeight="1" x14ac:dyDescent="0.2">
      <c r="F322" s="170"/>
      <c r="G322" s="23"/>
      <c r="H322" s="23"/>
    </row>
    <row r="323" spans="6:8" ht="15.75" customHeight="1" x14ac:dyDescent="0.2">
      <c r="F323" s="170"/>
      <c r="G323" s="23"/>
      <c r="H323" s="23"/>
    </row>
    <row r="324" spans="6:8" ht="15.75" customHeight="1" x14ac:dyDescent="0.2">
      <c r="F324" s="170"/>
      <c r="G324" s="23"/>
      <c r="H324" s="23"/>
    </row>
    <row r="325" spans="6:8" ht="15.75" customHeight="1" x14ac:dyDescent="0.2">
      <c r="F325" s="170"/>
      <c r="G325" s="23"/>
      <c r="H325" s="23"/>
    </row>
    <row r="326" spans="6:8" ht="15.75" customHeight="1" x14ac:dyDescent="0.2">
      <c r="F326" s="170"/>
      <c r="G326" s="23"/>
      <c r="H326" s="23"/>
    </row>
    <row r="327" spans="6:8" ht="15.75" customHeight="1" x14ac:dyDescent="0.2">
      <c r="F327" s="170"/>
      <c r="G327" s="23"/>
      <c r="H327" s="23"/>
    </row>
    <row r="328" spans="6:8" ht="15.75" customHeight="1" x14ac:dyDescent="0.2">
      <c r="F328" s="170"/>
      <c r="G328" s="23"/>
      <c r="H328" s="23"/>
    </row>
    <row r="329" spans="6:8" ht="15.75" customHeight="1" x14ac:dyDescent="0.2">
      <c r="F329" s="170"/>
      <c r="G329" s="23"/>
      <c r="H329" s="23"/>
    </row>
    <row r="330" spans="6:8" ht="15.75" customHeight="1" x14ac:dyDescent="0.2">
      <c r="F330" s="170"/>
      <c r="G330" s="23"/>
      <c r="H330" s="23"/>
    </row>
    <row r="331" spans="6:8" ht="15.75" customHeight="1" x14ac:dyDescent="0.2">
      <c r="F331" s="170"/>
      <c r="G331" s="23"/>
      <c r="H331" s="23"/>
    </row>
    <row r="332" spans="6:8" ht="15.75" customHeight="1" x14ac:dyDescent="0.2">
      <c r="F332" s="170"/>
      <c r="G332" s="23"/>
      <c r="H332" s="23"/>
    </row>
    <row r="333" spans="6:8" ht="15.75" customHeight="1" x14ac:dyDescent="0.2">
      <c r="F333" s="170"/>
      <c r="G333" s="23"/>
      <c r="H333" s="23"/>
    </row>
    <row r="334" spans="6:8" ht="15.75" customHeight="1" x14ac:dyDescent="0.2">
      <c r="F334" s="170"/>
      <c r="G334" s="23"/>
      <c r="H334" s="23"/>
    </row>
    <row r="335" spans="6:8" ht="15.75" customHeight="1" x14ac:dyDescent="0.2">
      <c r="F335" s="170"/>
      <c r="G335" s="23"/>
      <c r="H335" s="23"/>
    </row>
    <row r="336" spans="6:8" ht="15.75" customHeight="1" x14ac:dyDescent="0.2">
      <c r="F336" s="170"/>
      <c r="G336" s="23"/>
      <c r="H336" s="23"/>
    </row>
    <row r="337" spans="6:8" ht="15.75" customHeight="1" x14ac:dyDescent="0.2">
      <c r="F337" s="170"/>
      <c r="G337" s="23"/>
      <c r="H337" s="23"/>
    </row>
    <row r="338" spans="6:8" ht="15.75" customHeight="1" x14ac:dyDescent="0.2">
      <c r="F338" s="170"/>
      <c r="G338" s="23"/>
      <c r="H338" s="23"/>
    </row>
    <row r="339" spans="6:8" ht="15.75" customHeight="1" x14ac:dyDescent="0.2">
      <c r="F339" s="170"/>
      <c r="G339" s="23"/>
      <c r="H339" s="23"/>
    </row>
    <row r="340" spans="6:8" ht="15.75" customHeight="1" x14ac:dyDescent="0.2">
      <c r="F340" s="170"/>
      <c r="G340" s="23"/>
      <c r="H340" s="23"/>
    </row>
    <row r="341" spans="6:8" ht="15.75" customHeight="1" x14ac:dyDescent="0.2">
      <c r="F341" s="170"/>
      <c r="G341" s="23"/>
      <c r="H341" s="23"/>
    </row>
    <row r="342" spans="6:8" ht="15.75" customHeight="1" x14ac:dyDescent="0.2">
      <c r="F342" s="170"/>
      <c r="G342" s="23"/>
      <c r="H342" s="23"/>
    </row>
    <row r="343" spans="6:8" ht="15.75" customHeight="1" x14ac:dyDescent="0.2">
      <c r="F343" s="170"/>
      <c r="G343" s="23"/>
      <c r="H343" s="23"/>
    </row>
    <row r="344" spans="6:8" ht="15.75" customHeight="1" x14ac:dyDescent="0.2">
      <c r="F344" s="170"/>
      <c r="G344" s="23"/>
      <c r="H344" s="23"/>
    </row>
    <row r="345" spans="6:8" ht="15.75" customHeight="1" x14ac:dyDescent="0.2">
      <c r="F345" s="170"/>
      <c r="G345" s="23"/>
      <c r="H345" s="23"/>
    </row>
    <row r="346" spans="6:8" ht="15.75" customHeight="1" x14ac:dyDescent="0.2">
      <c r="F346" s="170"/>
      <c r="G346" s="23"/>
      <c r="H346" s="23"/>
    </row>
    <row r="347" spans="6:8" ht="15.75" customHeight="1" x14ac:dyDescent="0.2">
      <c r="F347" s="170"/>
      <c r="G347" s="23"/>
      <c r="H347" s="23"/>
    </row>
    <row r="348" spans="6:8" ht="15.75" customHeight="1" x14ac:dyDescent="0.2">
      <c r="F348" s="170"/>
      <c r="G348" s="23"/>
      <c r="H348" s="23"/>
    </row>
    <row r="349" spans="6:8" ht="15.75" customHeight="1" x14ac:dyDescent="0.2">
      <c r="F349" s="170"/>
      <c r="G349" s="23"/>
      <c r="H349" s="23"/>
    </row>
    <row r="350" spans="6:8" ht="15.75" customHeight="1" x14ac:dyDescent="0.2">
      <c r="F350" s="170"/>
      <c r="G350" s="23"/>
      <c r="H350" s="23"/>
    </row>
    <row r="351" spans="6:8" ht="15.75" customHeight="1" x14ac:dyDescent="0.2">
      <c r="F351" s="170"/>
      <c r="G351" s="23"/>
      <c r="H351" s="23"/>
    </row>
    <row r="352" spans="6:8" ht="15.75" customHeight="1" x14ac:dyDescent="0.2">
      <c r="F352" s="170"/>
      <c r="G352" s="23"/>
      <c r="H352" s="23"/>
    </row>
    <row r="353" spans="6:8" ht="15.75" customHeight="1" x14ac:dyDescent="0.2">
      <c r="F353" s="170"/>
      <c r="G353" s="23"/>
      <c r="H353" s="23"/>
    </row>
    <row r="354" spans="6:8" ht="15.75" customHeight="1" x14ac:dyDescent="0.2">
      <c r="F354" s="170"/>
      <c r="G354" s="23"/>
      <c r="H354" s="23"/>
    </row>
    <row r="355" spans="6:8" ht="15.75" customHeight="1" x14ac:dyDescent="0.2">
      <c r="F355" s="170"/>
      <c r="G355" s="23"/>
      <c r="H355" s="23"/>
    </row>
    <row r="356" spans="6:8" ht="15.75" customHeight="1" x14ac:dyDescent="0.2">
      <c r="F356" s="170"/>
      <c r="G356" s="23"/>
      <c r="H356" s="23"/>
    </row>
    <row r="357" spans="6:8" ht="15.75" customHeight="1" x14ac:dyDescent="0.2">
      <c r="F357" s="170"/>
      <c r="G357" s="23"/>
      <c r="H357" s="23"/>
    </row>
    <row r="358" spans="6:8" ht="15.75" customHeight="1" x14ac:dyDescent="0.2">
      <c r="F358" s="170"/>
      <c r="G358" s="23"/>
      <c r="H358" s="23"/>
    </row>
    <row r="359" spans="6:8" ht="15.75" customHeight="1" x14ac:dyDescent="0.2">
      <c r="F359" s="170"/>
      <c r="G359" s="23"/>
      <c r="H359" s="23"/>
    </row>
    <row r="360" spans="6:8" ht="15.75" customHeight="1" x14ac:dyDescent="0.2">
      <c r="F360" s="170"/>
      <c r="G360" s="23"/>
      <c r="H360" s="23"/>
    </row>
    <row r="361" spans="6:8" ht="15.75" customHeight="1" x14ac:dyDescent="0.2">
      <c r="F361" s="170"/>
      <c r="G361" s="23"/>
      <c r="H361" s="23"/>
    </row>
    <row r="362" spans="6:8" ht="15.75" customHeight="1" x14ac:dyDescent="0.2">
      <c r="F362" s="170"/>
      <c r="G362" s="23"/>
      <c r="H362" s="23"/>
    </row>
    <row r="363" spans="6:8" ht="15.75" customHeight="1" x14ac:dyDescent="0.2">
      <c r="F363" s="170"/>
      <c r="G363" s="23"/>
      <c r="H363" s="23"/>
    </row>
    <row r="364" spans="6:8" ht="15.75" customHeight="1" x14ac:dyDescent="0.2">
      <c r="F364" s="170"/>
      <c r="G364" s="23"/>
      <c r="H364" s="23"/>
    </row>
    <row r="365" spans="6:8" ht="15.75" customHeight="1" x14ac:dyDescent="0.2">
      <c r="F365" s="170"/>
      <c r="G365" s="23"/>
      <c r="H365" s="23"/>
    </row>
    <row r="366" spans="6:8" ht="15.75" customHeight="1" x14ac:dyDescent="0.2">
      <c r="F366" s="170"/>
      <c r="G366" s="23"/>
      <c r="H366" s="23"/>
    </row>
    <row r="367" spans="6:8" ht="15.75" customHeight="1" x14ac:dyDescent="0.2">
      <c r="F367" s="170"/>
      <c r="G367" s="23"/>
      <c r="H367" s="23"/>
    </row>
    <row r="368" spans="6:8" ht="15.75" customHeight="1" x14ac:dyDescent="0.2">
      <c r="F368" s="170"/>
      <c r="G368" s="23"/>
      <c r="H368" s="23"/>
    </row>
    <row r="369" spans="6:8" ht="15.75" customHeight="1" x14ac:dyDescent="0.2">
      <c r="F369" s="170"/>
      <c r="G369" s="23"/>
      <c r="H369" s="23"/>
    </row>
    <row r="370" spans="6:8" ht="15.75" customHeight="1" x14ac:dyDescent="0.2">
      <c r="F370" s="170"/>
      <c r="G370" s="23"/>
      <c r="H370" s="23"/>
    </row>
    <row r="371" spans="6:8" ht="15.75" customHeight="1" x14ac:dyDescent="0.2">
      <c r="F371" s="170"/>
      <c r="G371" s="23"/>
      <c r="H371" s="23"/>
    </row>
    <row r="372" spans="6:8" ht="15.75" customHeight="1" x14ac:dyDescent="0.2">
      <c r="F372" s="170"/>
      <c r="G372" s="23"/>
      <c r="H372" s="23"/>
    </row>
    <row r="373" spans="6:8" ht="15.75" customHeight="1" x14ac:dyDescent="0.2">
      <c r="F373" s="170"/>
      <c r="G373" s="23"/>
      <c r="H373" s="23"/>
    </row>
    <row r="374" spans="6:8" ht="15.75" customHeight="1" x14ac:dyDescent="0.2">
      <c r="F374" s="170"/>
      <c r="G374" s="23"/>
      <c r="H374" s="23"/>
    </row>
    <row r="375" spans="6:8" ht="15.75" customHeight="1" x14ac:dyDescent="0.2">
      <c r="F375" s="170"/>
      <c r="G375" s="23"/>
      <c r="H375" s="23"/>
    </row>
    <row r="376" spans="6:8" ht="15.75" customHeight="1" x14ac:dyDescent="0.2">
      <c r="F376" s="170"/>
      <c r="G376" s="23"/>
      <c r="H376" s="23"/>
    </row>
    <row r="377" spans="6:8" ht="15.75" customHeight="1" x14ac:dyDescent="0.2">
      <c r="F377" s="170"/>
      <c r="G377" s="23"/>
      <c r="H377" s="23"/>
    </row>
    <row r="378" spans="6:8" ht="15.75" customHeight="1" x14ac:dyDescent="0.2">
      <c r="F378" s="170"/>
      <c r="G378" s="23"/>
      <c r="H378" s="23"/>
    </row>
    <row r="379" spans="6:8" ht="15.75" customHeight="1" x14ac:dyDescent="0.2">
      <c r="F379" s="170"/>
      <c r="G379" s="23"/>
      <c r="H379" s="23"/>
    </row>
    <row r="380" spans="6:8" ht="15.75" customHeight="1" x14ac:dyDescent="0.2">
      <c r="F380" s="170"/>
      <c r="G380" s="23"/>
      <c r="H380" s="23"/>
    </row>
    <row r="381" spans="6:8" ht="15.75" customHeight="1" x14ac:dyDescent="0.2">
      <c r="F381" s="170"/>
      <c r="G381" s="23"/>
      <c r="H381" s="23"/>
    </row>
    <row r="382" spans="6:8" ht="15.75" customHeight="1" x14ac:dyDescent="0.2">
      <c r="F382" s="170"/>
      <c r="G382" s="23"/>
      <c r="H382" s="23"/>
    </row>
    <row r="383" spans="6:8" ht="15.75" customHeight="1" x14ac:dyDescent="0.2">
      <c r="F383" s="170"/>
      <c r="G383" s="23"/>
      <c r="H383" s="23"/>
    </row>
    <row r="384" spans="6:8" ht="15.75" customHeight="1" x14ac:dyDescent="0.2">
      <c r="F384" s="170"/>
      <c r="G384" s="23"/>
      <c r="H384" s="23"/>
    </row>
    <row r="385" spans="6:8" ht="15.75" customHeight="1" x14ac:dyDescent="0.2">
      <c r="F385" s="170"/>
      <c r="G385" s="23"/>
      <c r="H385" s="23"/>
    </row>
    <row r="386" spans="6:8" ht="15.75" customHeight="1" x14ac:dyDescent="0.2">
      <c r="F386" s="170"/>
      <c r="G386" s="23"/>
      <c r="H386" s="23"/>
    </row>
    <row r="387" spans="6:8" ht="15.75" customHeight="1" x14ac:dyDescent="0.2">
      <c r="F387" s="170"/>
      <c r="G387" s="23"/>
      <c r="H387" s="23"/>
    </row>
    <row r="388" spans="6:8" ht="15.75" customHeight="1" x14ac:dyDescent="0.2">
      <c r="F388" s="170"/>
      <c r="G388" s="23"/>
      <c r="H388" s="23"/>
    </row>
    <row r="389" spans="6:8" ht="15.75" customHeight="1" x14ac:dyDescent="0.2">
      <c r="F389" s="170"/>
      <c r="G389" s="23"/>
      <c r="H389" s="23"/>
    </row>
    <row r="390" spans="6:8" ht="15.75" customHeight="1" x14ac:dyDescent="0.2">
      <c r="F390" s="170"/>
      <c r="G390" s="23"/>
      <c r="H390" s="23"/>
    </row>
    <row r="391" spans="6:8" ht="15.75" customHeight="1" x14ac:dyDescent="0.2">
      <c r="F391" s="170"/>
      <c r="G391" s="23"/>
      <c r="H391" s="23"/>
    </row>
    <row r="392" spans="6:8" ht="15.75" customHeight="1" x14ac:dyDescent="0.2">
      <c r="F392" s="170"/>
      <c r="G392" s="23"/>
      <c r="H392" s="23"/>
    </row>
    <row r="393" spans="6:8" ht="15.75" customHeight="1" x14ac:dyDescent="0.2">
      <c r="F393" s="170"/>
      <c r="G393" s="23"/>
      <c r="H393" s="23"/>
    </row>
    <row r="394" spans="6:8" ht="15.75" customHeight="1" x14ac:dyDescent="0.2">
      <c r="F394" s="170"/>
      <c r="G394" s="23"/>
      <c r="H394" s="23"/>
    </row>
    <row r="395" spans="6:8" ht="15.75" customHeight="1" x14ac:dyDescent="0.2">
      <c r="F395" s="170"/>
      <c r="G395" s="23"/>
      <c r="H395" s="23"/>
    </row>
    <row r="396" spans="6:8" ht="15.75" customHeight="1" x14ac:dyDescent="0.2">
      <c r="F396" s="170"/>
      <c r="G396" s="23"/>
      <c r="H396" s="23"/>
    </row>
    <row r="397" spans="6:8" ht="15.75" customHeight="1" x14ac:dyDescent="0.2">
      <c r="F397" s="170"/>
      <c r="G397" s="23"/>
      <c r="H397" s="23"/>
    </row>
    <row r="398" spans="6:8" ht="15.75" customHeight="1" x14ac:dyDescent="0.2">
      <c r="F398" s="170"/>
      <c r="G398" s="23"/>
      <c r="H398" s="23"/>
    </row>
    <row r="399" spans="6:8" ht="15.75" customHeight="1" x14ac:dyDescent="0.2">
      <c r="F399" s="170"/>
      <c r="G399" s="23"/>
      <c r="H399" s="23"/>
    </row>
    <row r="400" spans="6:8" ht="15.75" customHeight="1" x14ac:dyDescent="0.2">
      <c r="F400" s="170"/>
      <c r="G400" s="23"/>
      <c r="H400" s="23"/>
    </row>
    <row r="401" spans="6:8" ht="15.75" customHeight="1" x14ac:dyDescent="0.2">
      <c r="F401" s="170"/>
      <c r="G401" s="23"/>
      <c r="H401" s="23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4">
    <mergeCell ref="A1:E1"/>
    <mergeCell ref="F1:H1"/>
    <mergeCell ref="J1:K1"/>
    <mergeCell ref="M1:O1"/>
  </mergeCells>
  <phoneticPr fontId="0" type="noConversion"/>
  <conditionalFormatting sqref="N226">
    <cfRule type="expression" dxfId="101" priority="163" stopIfTrue="1">
      <formula>IF(#REF!="S",AND(M226&gt;F226))</formula>
    </cfRule>
    <cfRule type="expression" dxfId="100" priority="164" stopIfTrue="1">
      <formula>IF(#REF!="F",AND(M226&gt;F226*3))</formula>
    </cfRule>
    <cfRule type="cellIs" dxfId="99" priority="165" stopIfTrue="1" operator="equal">
      <formula>0</formula>
    </cfRule>
  </conditionalFormatting>
  <conditionalFormatting sqref="J199:J200 J131:J174 J178:J195 J202 J215:J225 J205:J212 J3:J129">
    <cfRule type="cellIs" dxfId="98" priority="166" stopIfTrue="1" operator="equal">
      <formula>""</formula>
    </cfRule>
    <cfRule type="cellIs" dxfId="97" priority="167" stopIfTrue="1" operator="greaterThan">
      <formula>N3</formula>
    </cfRule>
  </conditionalFormatting>
  <conditionalFormatting sqref="J1:K1 M1:O1 F1:H1 K199:K200 O199:O200 H199:H200 O131:O134 K131:K134 K136:K174 O136:O174 H180:H195 O180:O195 K180:K195 H202 O202 K202 K205:K212 O205:O212 H205:H212 K215:K65416 O215:O65416 O2:O129 K2:K129 H2:H174 H215:H65416">
    <cfRule type="cellIs" dxfId="96" priority="168" stopIfTrue="1" operator="equal">
      <formula>0</formula>
    </cfRule>
  </conditionalFormatting>
  <conditionalFormatting sqref="N199:N200 N131:N174 N178:N195 N202 N215:N225 N205:N212 N3:N129">
    <cfRule type="expression" dxfId="95" priority="169" stopIfTrue="1">
      <formula>IF(#REF!="",AND(N3&gt;F3*2))</formula>
    </cfRule>
    <cfRule type="expression" dxfId="94" priority="170" stopIfTrue="1">
      <formula>IF(#REF!="S",AND(N3&gt;F3*3))</formula>
    </cfRule>
    <cfRule type="expression" dxfId="93" priority="171" stopIfTrue="1">
      <formula>IF(#REF!="F",AND(N3&gt;F3*4))</formula>
    </cfRule>
  </conditionalFormatting>
  <conditionalFormatting sqref="K178:K179 O178:O179 H178:H179">
    <cfRule type="cellIs" dxfId="92" priority="119" stopIfTrue="1" operator="equal">
      <formula>0</formula>
    </cfRule>
  </conditionalFormatting>
  <conditionalFormatting sqref="J175:J177">
    <cfRule type="cellIs" dxfId="91" priority="105" stopIfTrue="1" operator="equal">
      <formula>""</formula>
    </cfRule>
    <cfRule type="cellIs" dxfId="90" priority="106" stopIfTrue="1" operator="greaterThan">
      <formula>N175</formula>
    </cfRule>
  </conditionalFormatting>
  <conditionalFormatting sqref="H175:H177 O175:O177 K175:K177">
    <cfRule type="cellIs" dxfId="89" priority="107" stopIfTrue="1" operator="equal">
      <formula>0</formula>
    </cfRule>
  </conditionalFormatting>
  <conditionalFormatting sqref="N175:N177">
    <cfRule type="expression" dxfId="88" priority="108" stopIfTrue="1">
      <formula>IF(#REF!="",AND(N175&gt;F175*2))</formula>
    </cfRule>
    <cfRule type="expression" dxfId="87" priority="109" stopIfTrue="1">
      <formula>IF(#REF!="S",AND(N175&gt;F175*3))</formula>
    </cfRule>
    <cfRule type="expression" dxfId="86" priority="110" stopIfTrue="1">
      <formula>IF(#REF!="F",AND(N175&gt;F175*4))</formula>
    </cfRule>
  </conditionalFormatting>
  <conditionalFormatting sqref="J130">
    <cfRule type="cellIs" dxfId="85" priority="63" stopIfTrue="1" operator="equal">
      <formula>""</formula>
    </cfRule>
    <cfRule type="cellIs" dxfId="84" priority="64" stopIfTrue="1" operator="greaterThan">
      <formula>N130</formula>
    </cfRule>
  </conditionalFormatting>
  <conditionalFormatting sqref="K130 O130">
    <cfRule type="cellIs" dxfId="83" priority="65" stopIfTrue="1" operator="equal">
      <formula>0</formula>
    </cfRule>
  </conditionalFormatting>
  <conditionalFormatting sqref="N130">
    <cfRule type="expression" dxfId="82" priority="66" stopIfTrue="1">
      <formula>IF(#REF!="",AND(N130&gt;F130*2))</formula>
    </cfRule>
    <cfRule type="expression" dxfId="81" priority="67" stopIfTrue="1">
      <formula>IF(#REF!="S",AND(N130&gt;F130*3))</formula>
    </cfRule>
    <cfRule type="expression" dxfId="80" priority="68" stopIfTrue="1">
      <formula>IF(#REF!="F",AND(N130&gt;F130*4))</formula>
    </cfRule>
  </conditionalFormatting>
  <conditionalFormatting sqref="O135 K135">
    <cfRule type="cellIs" dxfId="79" priority="47" stopIfTrue="1" operator="equal">
      <formula>0</formula>
    </cfRule>
  </conditionalFormatting>
  <conditionalFormatting sqref="J203:J204">
    <cfRule type="cellIs" dxfId="78" priority="27" stopIfTrue="1" operator="equal">
      <formula>""</formula>
    </cfRule>
    <cfRule type="cellIs" dxfId="77" priority="28" stopIfTrue="1" operator="greaterThan">
      <formula>N203</formula>
    </cfRule>
  </conditionalFormatting>
  <conditionalFormatting sqref="H203:H204 O203:O204 K203:K204">
    <cfRule type="cellIs" dxfId="76" priority="29" stopIfTrue="1" operator="equal">
      <formula>0</formula>
    </cfRule>
  </conditionalFormatting>
  <conditionalFormatting sqref="N203:N204">
    <cfRule type="expression" dxfId="75" priority="30" stopIfTrue="1">
      <formula>IF(#REF!="",AND(N203&gt;F203*2))</formula>
    </cfRule>
    <cfRule type="expression" dxfId="74" priority="31" stopIfTrue="1">
      <formula>IF(#REF!="S",AND(N203&gt;F203*3))</formula>
    </cfRule>
    <cfRule type="expression" dxfId="73" priority="32" stopIfTrue="1">
      <formula>IF(#REF!="F",AND(N203&gt;F203*4))</formula>
    </cfRule>
  </conditionalFormatting>
  <conditionalFormatting sqref="J213:J214">
    <cfRule type="cellIs" dxfId="72" priority="15" stopIfTrue="1" operator="equal">
      <formula>""</formula>
    </cfRule>
    <cfRule type="cellIs" dxfId="71" priority="16" stopIfTrue="1" operator="greaterThan">
      <formula>N213</formula>
    </cfRule>
  </conditionalFormatting>
  <conditionalFormatting sqref="H213:H214 O213:O214 K213:K214">
    <cfRule type="cellIs" dxfId="70" priority="17" stopIfTrue="1" operator="equal">
      <formula>0</formula>
    </cfRule>
  </conditionalFormatting>
  <conditionalFormatting sqref="N213:N214">
    <cfRule type="expression" dxfId="69" priority="18" stopIfTrue="1">
      <formula>IF(#REF!="",AND(N213&gt;F213*2))</formula>
    </cfRule>
    <cfRule type="expression" dxfId="68" priority="19" stopIfTrue="1">
      <formula>IF(#REF!="S",AND(N213&gt;F213*3))</formula>
    </cfRule>
    <cfRule type="expression" dxfId="67" priority="20" stopIfTrue="1">
      <formula>IF(#REF!="F",AND(N213&gt;F213*4))</formula>
    </cfRule>
  </conditionalFormatting>
  <conditionalFormatting sqref="J196:J198">
    <cfRule type="cellIs" dxfId="66" priority="8" stopIfTrue="1" operator="equal">
      <formula>""</formula>
    </cfRule>
    <cfRule type="cellIs" dxfId="65" priority="9" stopIfTrue="1" operator="greaterThan">
      <formula>N196</formula>
    </cfRule>
  </conditionalFormatting>
  <conditionalFormatting sqref="K196:K198 O196:O198 H196:H198">
    <cfRule type="cellIs" dxfId="64" priority="10" stopIfTrue="1" operator="equal">
      <formula>0</formula>
    </cfRule>
  </conditionalFormatting>
  <conditionalFormatting sqref="N196:N198">
    <cfRule type="expression" dxfId="63" priority="11" stopIfTrue="1">
      <formula>IF(#REF!="",AND(N196&gt;F196*2))</formula>
    </cfRule>
    <cfRule type="expression" dxfId="62" priority="12" stopIfTrue="1">
      <formula>IF(#REF!="S",AND(N196&gt;F196*3))</formula>
    </cfRule>
    <cfRule type="expression" dxfId="61" priority="13" stopIfTrue="1">
      <formula>IF(#REF!="F",AND(N196&gt;F196*4))</formula>
    </cfRule>
  </conditionalFormatting>
  <conditionalFormatting sqref="J201">
    <cfRule type="cellIs" dxfId="60" priority="2" stopIfTrue="1" operator="equal">
      <formula>""</formula>
    </cfRule>
    <cfRule type="cellIs" dxfId="59" priority="3" stopIfTrue="1" operator="greaterThan">
      <formula>N201</formula>
    </cfRule>
  </conditionalFormatting>
  <conditionalFormatting sqref="H201 O201 K201">
    <cfRule type="cellIs" dxfId="58" priority="4" stopIfTrue="1" operator="equal">
      <formula>0</formula>
    </cfRule>
  </conditionalFormatting>
  <conditionalFormatting sqref="N201">
    <cfRule type="expression" dxfId="57" priority="5" stopIfTrue="1">
      <formula>IF(#REF!="",AND(N201&gt;F201*2))</formula>
    </cfRule>
    <cfRule type="expression" dxfId="56" priority="6" stopIfTrue="1">
      <formula>IF(#REF!="S",AND(N201&gt;F201*3))</formula>
    </cfRule>
    <cfRule type="expression" dxfId="55" priority="7" stopIfTrue="1">
      <formula>IF(#REF!="F",AND(N201&gt;F201*4))</formula>
    </cfRule>
  </conditionalFormatting>
  <printOptions horizontalCentered="1"/>
  <pageMargins left="0.55118110236220474" right="0.23622047244094491" top="0.35433070866141736" bottom="0.59055118110236227" header="0.35433070866141736" footer="0"/>
  <pageSetup paperSize="9" scale="43" fitToHeight="100" orientation="portrait" r:id="rId2"/>
  <headerFooter scaleWithDoc="0" alignWithMargins="0">
    <oddFooter>&amp;CSide &amp;P af &amp;N&amp;RTilbudsliste</oddFooter>
  </headerFooter>
  <rowBreaks count="1" manualBreakCount="1">
    <brk id="114" max="7" man="1"/>
  </rowBreaks>
  <colBreaks count="1" manualBreakCount="1">
    <brk id="15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Z413"/>
  <sheetViews>
    <sheetView view="pageBreakPreview" zoomScale="115" zoomScaleNormal="70" zoomScaleSheetLayoutView="115" workbookViewId="0">
      <selection activeCell="G9" sqref="G9"/>
    </sheetView>
  </sheetViews>
  <sheetFormatPr defaultColWidth="7.85546875" defaultRowHeight="15.75" customHeight="1" x14ac:dyDescent="0.2"/>
  <cols>
    <col min="1" max="1" width="4.5703125" style="18" customWidth="1"/>
    <col min="2" max="2" width="4.28515625" style="19" customWidth="1"/>
    <col min="3" max="3" width="4" style="20" bestFit="1" customWidth="1"/>
    <col min="4" max="4" width="111.5703125" style="21" customWidth="1"/>
    <col min="5" max="5" width="10.5703125" style="22" bestFit="1" customWidth="1"/>
    <col min="6" max="6" width="19.7109375" style="163" customWidth="1"/>
    <col min="7" max="7" width="23.85546875" style="24" bestFit="1" customWidth="1"/>
    <col min="8" max="8" width="15.28515625" style="24" bestFit="1" customWidth="1"/>
    <col min="9" max="9" width="1.140625" style="7" customWidth="1"/>
    <col min="10" max="10" width="26.140625" style="7" customWidth="1"/>
    <col min="11" max="11" width="11.5703125" style="7" customWidth="1"/>
    <col min="12" max="12" width="2.7109375" style="7" customWidth="1"/>
    <col min="13" max="13" width="12.140625" style="7" customWidth="1"/>
    <col min="14" max="14" width="11.5703125" style="7" customWidth="1"/>
    <col min="15" max="15" width="15.28515625" style="7" bestFit="1" customWidth="1"/>
    <col min="16" max="16" width="2" style="7" customWidth="1"/>
    <col min="17" max="17" width="5.5703125" style="7" customWidth="1"/>
    <col min="18" max="18" width="8.140625" customWidth="1"/>
    <col min="19" max="19" width="27.140625" style="7" bestFit="1" customWidth="1"/>
    <col min="20" max="20" width="48.85546875" style="7" bestFit="1" customWidth="1"/>
    <col min="21" max="21" width="9.28515625" style="7" customWidth="1"/>
    <col min="22" max="22" width="11.5703125" style="7" customWidth="1"/>
    <col min="23" max="24" width="7.85546875" style="7"/>
    <col min="25" max="25" width="11.42578125" style="7" bestFit="1" customWidth="1"/>
    <col min="26" max="16384" width="7.85546875" style="7"/>
  </cols>
  <sheetData>
    <row r="1" spans="1:19" s="3" customFormat="1" ht="15.75" customHeight="1" x14ac:dyDescent="0.25">
      <c r="A1" s="264" t="s">
        <v>27</v>
      </c>
      <c r="B1" s="265"/>
      <c r="C1" s="265"/>
      <c r="D1" s="265"/>
      <c r="E1" s="265"/>
      <c r="F1" s="266" t="s">
        <v>28</v>
      </c>
      <c r="G1" s="267"/>
      <c r="H1" s="268"/>
      <c r="I1" s="2"/>
      <c r="J1" s="269" t="s">
        <v>26</v>
      </c>
      <c r="K1" s="270"/>
      <c r="L1" s="2"/>
      <c r="M1" s="269" t="s">
        <v>33</v>
      </c>
      <c r="N1" s="271"/>
      <c r="O1" s="270"/>
      <c r="P1" s="2"/>
      <c r="Q1" s="2"/>
      <c r="S1" s="3" t="s">
        <v>74</v>
      </c>
    </row>
    <row r="2" spans="1:19" s="5" customFormat="1" ht="15.75" customHeight="1" x14ac:dyDescent="0.25">
      <c r="A2" s="113" t="s">
        <v>6</v>
      </c>
      <c r="B2" s="114" t="s">
        <v>7</v>
      </c>
      <c r="C2" s="115" t="s">
        <v>8</v>
      </c>
      <c r="D2" s="116" t="s">
        <v>16</v>
      </c>
      <c r="E2" s="117" t="s">
        <v>29</v>
      </c>
      <c r="F2" s="164" t="s">
        <v>30</v>
      </c>
      <c r="G2" s="118" t="s">
        <v>31</v>
      </c>
      <c r="H2" s="90" t="s">
        <v>32</v>
      </c>
      <c r="I2" s="4"/>
      <c r="J2" s="89" t="s">
        <v>30</v>
      </c>
      <c r="K2" s="90" t="s">
        <v>32</v>
      </c>
      <c r="L2" s="4"/>
      <c r="M2" s="89" t="s">
        <v>34</v>
      </c>
      <c r="N2" s="91" t="s">
        <v>35</v>
      </c>
      <c r="O2" s="90" t="s">
        <v>32</v>
      </c>
      <c r="P2" s="4"/>
      <c r="Q2" s="4"/>
      <c r="S2" s="5" t="s">
        <v>120</v>
      </c>
    </row>
    <row r="3" spans="1:19" ht="15.75" customHeight="1" x14ac:dyDescent="0.25">
      <c r="A3" s="186">
        <v>13</v>
      </c>
      <c r="B3" s="187"/>
      <c r="C3" s="188"/>
      <c r="D3" s="189" t="s">
        <v>267</v>
      </c>
      <c r="E3" s="185"/>
      <c r="F3" s="185"/>
      <c r="G3" s="190"/>
      <c r="H3" s="191"/>
      <c r="I3" s="97"/>
      <c r="J3" s="103"/>
      <c r="K3" s="64">
        <f>G3*J3</f>
        <v>0</v>
      </c>
      <c r="L3" s="97"/>
      <c r="M3" s="103"/>
      <c r="N3" s="71">
        <f>F3+M3</f>
        <v>0</v>
      </c>
      <c r="O3" s="72">
        <f>G3*N3</f>
        <v>0</v>
      </c>
    </row>
    <row r="4" spans="1:19" ht="15.75" customHeight="1" x14ac:dyDescent="0.2">
      <c r="A4" s="99"/>
      <c r="B4" s="100">
        <v>1</v>
      </c>
      <c r="C4" s="101"/>
      <c r="D4" s="95"/>
      <c r="E4" s="157"/>
      <c r="F4" s="105"/>
      <c r="G4" s="102"/>
      <c r="H4" s="64"/>
      <c r="I4" s="97"/>
      <c r="J4" s="103"/>
      <c r="K4" s="64"/>
      <c r="L4" s="97"/>
      <c r="M4" s="103"/>
      <c r="N4" s="71"/>
      <c r="O4" s="72"/>
    </row>
    <row r="5" spans="1:19" ht="15.75" customHeight="1" x14ac:dyDescent="0.2">
      <c r="A5" s="99"/>
      <c r="B5" s="100"/>
      <c r="C5" s="101">
        <v>1</v>
      </c>
      <c r="D5" s="95" t="s">
        <v>268</v>
      </c>
      <c r="E5" s="158" t="s">
        <v>271</v>
      </c>
      <c r="F5" s="105">
        <v>1</v>
      </c>
      <c r="G5" s="102"/>
      <c r="H5" s="64">
        <f>F5*G5</f>
        <v>0</v>
      </c>
      <c r="I5" s="97"/>
      <c r="J5" s="103"/>
      <c r="K5" s="64">
        <f>G5*J5</f>
        <v>0</v>
      </c>
      <c r="L5" s="97"/>
      <c r="M5" s="103"/>
      <c r="N5" s="71">
        <f>F5+M5</f>
        <v>1</v>
      </c>
      <c r="O5" s="72">
        <f>G5*N5</f>
        <v>0</v>
      </c>
    </row>
    <row r="6" spans="1:19" ht="15.75" customHeight="1" x14ac:dyDescent="0.2">
      <c r="A6" s="99"/>
      <c r="B6" s="100"/>
      <c r="C6" s="101">
        <v>2</v>
      </c>
      <c r="D6" s="95" t="s">
        <v>269</v>
      </c>
      <c r="E6" s="158" t="s">
        <v>271</v>
      </c>
      <c r="F6" s="105">
        <v>1</v>
      </c>
      <c r="G6" s="102"/>
      <c r="H6" s="64">
        <f t="shared" ref="H6:H7" si="0">F6*G6</f>
        <v>0</v>
      </c>
      <c r="I6" s="97"/>
      <c r="J6" s="103"/>
      <c r="K6" s="120"/>
      <c r="L6" s="97"/>
      <c r="M6" s="103"/>
      <c r="N6" s="71"/>
      <c r="O6" s="121"/>
    </row>
    <row r="7" spans="1:19" ht="15.75" customHeight="1" thickBot="1" x14ac:dyDescent="0.25">
      <c r="A7" s="92"/>
      <c r="B7" s="93"/>
      <c r="C7" s="94">
        <v>3</v>
      </c>
      <c r="D7" s="95" t="s">
        <v>270</v>
      </c>
      <c r="E7" s="158" t="s">
        <v>271</v>
      </c>
      <c r="F7" s="105">
        <v>1</v>
      </c>
      <c r="G7" s="105"/>
      <c r="H7" s="64">
        <f t="shared" si="0"/>
        <v>0</v>
      </c>
      <c r="I7" s="97"/>
      <c r="J7" s="106"/>
      <c r="K7" s="65">
        <f>SUM(K3:K5)</f>
        <v>0</v>
      </c>
      <c r="L7" s="97"/>
      <c r="M7" s="106"/>
      <c r="N7" s="71"/>
      <c r="O7" s="73">
        <f>SUM(O3:O5)</f>
        <v>0</v>
      </c>
      <c r="R7" s="7"/>
    </row>
    <row r="8" spans="1:19" ht="15.75" customHeight="1" x14ac:dyDescent="0.2">
      <c r="A8" s="235"/>
      <c r="B8" s="93"/>
      <c r="C8" s="94"/>
      <c r="D8" s="95"/>
      <c r="E8" s="158"/>
      <c r="F8" s="105"/>
      <c r="G8" s="105"/>
      <c r="H8" s="133"/>
      <c r="I8" s="97"/>
      <c r="J8" s="106"/>
      <c r="K8" s="133"/>
      <c r="L8" s="97"/>
      <c r="M8" s="106"/>
      <c r="N8" s="71"/>
      <c r="O8" s="134"/>
      <c r="R8" s="7"/>
    </row>
    <row r="9" spans="1:19" ht="15.75" customHeight="1" x14ac:dyDescent="0.2">
      <c r="A9" s="235"/>
      <c r="B9" s="93"/>
      <c r="C9" s="94"/>
      <c r="D9" s="124" t="s">
        <v>45</v>
      </c>
      <c r="E9" s="158"/>
      <c r="F9" s="105"/>
      <c r="G9" s="105"/>
      <c r="H9" s="133">
        <f>SUM(H5:H7)</f>
        <v>0</v>
      </c>
      <c r="I9" s="97"/>
      <c r="J9" s="106"/>
      <c r="K9" s="133"/>
      <c r="L9" s="97"/>
      <c r="M9" s="106"/>
      <c r="N9" s="71"/>
      <c r="O9" s="134"/>
      <c r="R9" s="7"/>
    </row>
    <row r="10" spans="1:19" ht="15.75" customHeight="1" x14ac:dyDescent="0.2">
      <c r="A10" s="235"/>
      <c r="B10" s="93"/>
      <c r="C10" s="94"/>
      <c r="D10" s="95"/>
      <c r="E10" s="158"/>
      <c r="F10" s="105"/>
      <c r="G10" s="105"/>
      <c r="H10" s="133"/>
      <c r="I10" s="97"/>
      <c r="J10" s="106"/>
      <c r="K10" s="133"/>
      <c r="L10" s="97"/>
      <c r="M10" s="106"/>
      <c r="N10" s="71"/>
      <c r="O10" s="134"/>
      <c r="Q10"/>
      <c r="R10" s="7"/>
    </row>
    <row r="11" spans="1:19" ht="15.75" customHeight="1" x14ac:dyDescent="0.25">
      <c r="A11" s="186">
        <v>14</v>
      </c>
      <c r="B11" s="187"/>
      <c r="C11" s="188"/>
      <c r="D11" s="189" t="s">
        <v>272</v>
      </c>
      <c r="E11" s="185"/>
      <c r="F11" s="185"/>
      <c r="G11" s="190"/>
      <c r="H11" s="191"/>
      <c r="J11" s="8"/>
      <c r="K11" s="63"/>
      <c r="M11" s="8"/>
      <c r="N11" s="69"/>
      <c r="O11" s="70"/>
    </row>
    <row r="12" spans="1:19" ht="15.75" customHeight="1" x14ac:dyDescent="0.2">
      <c r="A12" s="92"/>
      <c r="B12" s="93">
        <v>1</v>
      </c>
      <c r="C12" s="94"/>
      <c r="D12" s="232"/>
      <c r="E12" s="157"/>
      <c r="F12" s="165"/>
      <c r="G12" s="96"/>
      <c r="H12" s="63"/>
      <c r="I12" s="97"/>
      <c r="J12" s="98"/>
      <c r="K12" s="63"/>
      <c r="L12" s="97"/>
      <c r="M12" s="98"/>
      <c r="N12" s="69"/>
      <c r="O12" s="70"/>
    </row>
    <row r="13" spans="1:19" ht="15.75" customHeight="1" x14ac:dyDescent="0.2">
      <c r="A13" s="92"/>
      <c r="B13" s="93"/>
      <c r="C13" s="94">
        <v>1</v>
      </c>
      <c r="D13" s="95" t="s">
        <v>273</v>
      </c>
      <c r="E13" s="157" t="s">
        <v>271</v>
      </c>
      <c r="F13" s="105">
        <v>1</v>
      </c>
      <c r="G13" s="96"/>
      <c r="H13" s="63">
        <f>F13*G13</f>
        <v>0</v>
      </c>
      <c r="I13" s="97"/>
      <c r="J13" s="98"/>
      <c r="K13" s="63"/>
      <c r="L13" s="97"/>
      <c r="M13" s="98"/>
      <c r="N13" s="69"/>
      <c r="O13" s="70"/>
    </row>
    <row r="14" spans="1:19" ht="15.75" customHeight="1" x14ac:dyDescent="0.2">
      <c r="A14" s="92"/>
      <c r="B14" s="93"/>
      <c r="C14" s="94">
        <v>2</v>
      </c>
      <c r="D14" s="95" t="s">
        <v>274</v>
      </c>
      <c r="E14" s="157" t="s">
        <v>271</v>
      </c>
      <c r="F14" s="105">
        <v>1</v>
      </c>
      <c r="G14" s="96"/>
      <c r="H14" s="63">
        <f t="shared" ref="H14:H24" si="1">F14*G14</f>
        <v>0</v>
      </c>
      <c r="I14" s="97"/>
      <c r="J14" s="98"/>
      <c r="K14" s="63"/>
      <c r="L14" s="97"/>
      <c r="M14" s="98"/>
      <c r="N14" s="69"/>
      <c r="O14" s="70"/>
    </row>
    <row r="15" spans="1:19" ht="15.75" customHeight="1" x14ac:dyDescent="0.2">
      <c r="A15" s="92"/>
      <c r="B15" s="93"/>
      <c r="C15" s="94">
        <v>3</v>
      </c>
      <c r="D15" s="95" t="s">
        <v>275</v>
      </c>
      <c r="E15" s="157" t="s">
        <v>271</v>
      </c>
      <c r="F15" s="105">
        <v>1</v>
      </c>
      <c r="G15" s="96"/>
      <c r="H15" s="63">
        <f t="shared" si="1"/>
        <v>0</v>
      </c>
      <c r="I15" s="97"/>
      <c r="J15" s="98"/>
      <c r="K15" s="63"/>
      <c r="L15" s="97"/>
      <c r="M15" s="98"/>
      <c r="N15" s="69"/>
      <c r="O15" s="70"/>
    </row>
    <row r="16" spans="1:19" ht="15.75" customHeight="1" x14ac:dyDescent="0.2">
      <c r="A16" s="92"/>
      <c r="B16" s="93"/>
      <c r="C16" s="94">
        <v>4</v>
      </c>
      <c r="D16" s="95" t="s">
        <v>276</v>
      </c>
      <c r="E16" s="157" t="s">
        <v>271</v>
      </c>
      <c r="F16" s="105">
        <v>1</v>
      </c>
      <c r="G16" s="96"/>
      <c r="H16" s="63">
        <f t="shared" si="1"/>
        <v>0</v>
      </c>
      <c r="I16" s="97"/>
      <c r="J16" s="98"/>
      <c r="K16" s="63"/>
      <c r="L16" s="97"/>
      <c r="M16" s="98"/>
      <c r="N16" s="69"/>
      <c r="O16" s="70"/>
    </row>
    <row r="17" spans="1:21" ht="15.75" customHeight="1" x14ac:dyDescent="0.2">
      <c r="A17" s="92"/>
      <c r="B17" s="93"/>
      <c r="C17" s="94">
        <v>5</v>
      </c>
      <c r="D17" s="95" t="s">
        <v>248</v>
      </c>
      <c r="E17" s="158" t="s">
        <v>42</v>
      </c>
      <c r="F17" s="105">
        <v>100</v>
      </c>
      <c r="G17" s="96"/>
      <c r="H17" s="63">
        <f t="shared" si="1"/>
        <v>0</v>
      </c>
      <c r="I17" s="97"/>
      <c r="J17" s="98"/>
      <c r="K17" s="63"/>
      <c r="L17" s="97"/>
      <c r="M17" s="98"/>
      <c r="N17" s="69"/>
      <c r="O17" s="70"/>
    </row>
    <row r="18" spans="1:21" ht="15.75" customHeight="1" x14ac:dyDescent="0.2">
      <c r="A18" s="99"/>
      <c r="B18" s="100"/>
      <c r="C18" s="101">
        <v>6</v>
      </c>
      <c r="D18" s="95" t="s">
        <v>249</v>
      </c>
      <c r="E18" s="157" t="s">
        <v>259</v>
      </c>
      <c r="F18" s="105">
        <v>100</v>
      </c>
      <c r="G18" s="102"/>
      <c r="H18" s="63">
        <f t="shared" si="1"/>
        <v>0</v>
      </c>
      <c r="I18" s="97"/>
      <c r="J18" s="103"/>
      <c r="K18" s="64">
        <f>G18*J18</f>
        <v>0</v>
      </c>
      <c r="L18" s="97"/>
      <c r="M18" s="103"/>
      <c r="N18" s="71">
        <f>F18+M18</f>
        <v>100</v>
      </c>
      <c r="O18" s="72">
        <f>G18*N18</f>
        <v>0</v>
      </c>
    </row>
    <row r="19" spans="1:21" ht="15.75" customHeight="1" x14ac:dyDescent="0.2">
      <c r="A19" s="99"/>
      <c r="B19" s="100"/>
      <c r="C19" s="101">
        <v>7</v>
      </c>
      <c r="D19" s="95" t="s">
        <v>250</v>
      </c>
      <c r="E19" s="158" t="s">
        <v>259</v>
      </c>
      <c r="F19" s="105">
        <v>500</v>
      </c>
      <c r="G19" s="102"/>
      <c r="H19" s="63">
        <f t="shared" si="1"/>
        <v>0</v>
      </c>
      <c r="I19" s="97"/>
      <c r="J19" s="103"/>
      <c r="K19" s="64">
        <f>G19*J19</f>
        <v>0</v>
      </c>
      <c r="L19" s="97"/>
      <c r="M19" s="103"/>
      <c r="N19" s="71">
        <f>F19+M19</f>
        <v>500</v>
      </c>
      <c r="O19" s="72">
        <f>G19*N19</f>
        <v>0</v>
      </c>
    </row>
    <row r="20" spans="1:21" ht="15.75" customHeight="1" x14ac:dyDescent="0.2">
      <c r="A20" s="99"/>
      <c r="B20" s="100"/>
      <c r="C20" s="101">
        <v>8</v>
      </c>
      <c r="D20" s="95" t="s">
        <v>251</v>
      </c>
      <c r="E20" s="158" t="s">
        <v>259</v>
      </c>
      <c r="F20" s="105">
        <v>500</v>
      </c>
      <c r="G20" s="102"/>
      <c r="H20" s="63">
        <f t="shared" si="1"/>
        <v>0</v>
      </c>
      <c r="I20" s="97"/>
      <c r="J20" s="103"/>
      <c r="K20" s="120"/>
      <c r="L20" s="97"/>
      <c r="M20" s="103"/>
      <c r="N20" s="71"/>
      <c r="O20" s="121"/>
    </row>
    <row r="21" spans="1:21" ht="15.75" customHeight="1" thickBot="1" x14ac:dyDescent="0.25">
      <c r="A21" s="92"/>
      <c r="B21" s="93"/>
      <c r="C21" s="94">
        <v>9</v>
      </c>
      <c r="D21" s="95" t="s">
        <v>252</v>
      </c>
      <c r="E21" s="158" t="s">
        <v>42</v>
      </c>
      <c r="F21" s="105">
        <v>100</v>
      </c>
      <c r="G21" s="105"/>
      <c r="H21" s="63">
        <f t="shared" si="1"/>
        <v>0</v>
      </c>
      <c r="I21" s="97"/>
      <c r="J21" s="106"/>
      <c r="K21" s="65">
        <f>SUM(K18:K19)</f>
        <v>0</v>
      </c>
      <c r="L21" s="97"/>
      <c r="M21" s="106"/>
      <c r="N21" s="71"/>
      <c r="O21" s="73">
        <f>SUM(O18:O19)</f>
        <v>0</v>
      </c>
      <c r="R21" s="7"/>
    </row>
    <row r="22" spans="1:21" ht="15.75" customHeight="1" x14ac:dyDescent="0.2">
      <c r="A22" s="235"/>
      <c r="B22" s="93"/>
      <c r="C22" s="94">
        <v>10</v>
      </c>
      <c r="D22" s="95" t="s">
        <v>253</v>
      </c>
      <c r="E22" s="158" t="s">
        <v>259</v>
      </c>
      <c r="F22" s="105">
        <v>100</v>
      </c>
      <c r="G22" s="105"/>
      <c r="H22" s="63">
        <f t="shared" si="1"/>
        <v>0</v>
      </c>
      <c r="I22" s="97"/>
      <c r="J22" s="106"/>
      <c r="K22" s="133"/>
      <c r="L22" s="97"/>
      <c r="M22" s="106"/>
      <c r="N22" s="71"/>
      <c r="O22" s="134"/>
      <c r="Q22"/>
      <c r="R22" s="7"/>
    </row>
    <row r="23" spans="1:21" ht="15.75" customHeight="1" x14ac:dyDescent="0.2">
      <c r="A23" s="99"/>
      <c r="B23" s="234"/>
      <c r="C23" s="94">
        <v>11</v>
      </c>
      <c r="D23" s="95" t="s">
        <v>254</v>
      </c>
      <c r="E23" s="158" t="s">
        <v>42</v>
      </c>
      <c r="F23" s="105">
        <v>100</v>
      </c>
      <c r="G23" s="105"/>
      <c r="H23" s="63">
        <f t="shared" si="1"/>
        <v>0</v>
      </c>
      <c r="I23" s="97"/>
      <c r="J23" s="106"/>
      <c r="K23" s="64"/>
      <c r="L23" s="97"/>
      <c r="M23" s="106"/>
      <c r="N23" s="71"/>
      <c r="O23" s="72"/>
      <c r="Q23"/>
      <c r="R23" s="7"/>
    </row>
    <row r="24" spans="1:21" ht="15.75" customHeight="1" x14ac:dyDescent="0.25">
      <c r="A24" s="236"/>
      <c r="B24" s="126"/>
      <c r="C24" s="94">
        <v>12</v>
      </c>
      <c r="D24" s="95" t="s">
        <v>255</v>
      </c>
      <c r="E24" s="158" t="s">
        <v>42</v>
      </c>
      <c r="F24" s="105">
        <v>100</v>
      </c>
      <c r="G24" s="105"/>
      <c r="H24" s="63">
        <f t="shared" si="1"/>
        <v>0</v>
      </c>
      <c r="I24" s="97"/>
      <c r="J24" s="106"/>
      <c r="K24" s="64"/>
      <c r="L24" s="97"/>
      <c r="M24" s="106"/>
      <c r="N24" s="71"/>
      <c r="O24" s="72"/>
      <c r="Q24"/>
      <c r="R24" s="7"/>
    </row>
    <row r="25" spans="1:21" ht="15.75" customHeight="1" x14ac:dyDescent="0.2">
      <c r="A25" s="92"/>
      <c r="B25" s="93"/>
      <c r="C25" s="94"/>
      <c r="D25" s="233"/>
      <c r="E25" s="158"/>
      <c r="F25" s="167"/>
      <c r="G25" s="105"/>
      <c r="H25" s="64"/>
      <c r="I25" s="97"/>
      <c r="J25" s="106"/>
      <c r="K25" s="64"/>
      <c r="L25" s="97"/>
      <c r="M25" s="106"/>
      <c r="N25" s="71"/>
      <c r="O25" s="72"/>
    </row>
    <row r="26" spans="1:21" ht="15.75" customHeight="1" x14ac:dyDescent="0.2">
      <c r="A26" s="99"/>
      <c r="B26" s="100"/>
      <c r="C26" s="101"/>
      <c r="D26" s="124" t="s">
        <v>45</v>
      </c>
      <c r="E26" s="158"/>
      <c r="F26" s="166"/>
      <c r="G26" s="102"/>
      <c r="H26" s="64">
        <f>SUM(H13:H24)</f>
        <v>0</v>
      </c>
      <c r="I26" s="97"/>
      <c r="J26" s="103"/>
      <c r="K26" s="64">
        <f>G26*J26</f>
        <v>0</v>
      </c>
      <c r="L26" s="97"/>
      <c r="M26" s="103"/>
      <c r="N26" s="71">
        <f>F26+M26</f>
        <v>0</v>
      </c>
      <c r="O26" s="72">
        <f>G26*N26</f>
        <v>0</v>
      </c>
      <c r="U26" s="171"/>
    </row>
    <row r="27" spans="1:21" ht="15.75" customHeight="1" x14ac:dyDescent="0.2">
      <c r="A27" s="92"/>
      <c r="B27" s="239"/>
      <c r="C27" s="101"/>
      <c r="D27" s="104"/>
      <c r="E27" s="158"/>
      <c r="F27" s="167"/>
      <c r="G27" s="105"/>
      <c r="H27" s="64"/>
      <c r="I27" s="97"/>
      <c r="J27" s="106"/>
      <c r="K27" s="64">
        <f>G27*J27</f>
        <v>0</v>
      </c>
      <c r="L27" s="97"/>
      <c r="M27" s="106"/>
      <c r="N27" s="71">
        <f>F27+M27</f>
        <v>0</v>
      </c>
      <c r="O27" s="72">
        <f>G27*N27</f>
        <v>0</v>
      </c>
      <c r="R27" s="173" t="s">
        <v>126</v>
      </c>
    </row>
    <row r="28" spans="1:21" ht="15.75" customHeight="1" x14ac:dyDescent="0.25">
      <c r="A28" s="237">
        <v>15</v>
      </c>
      <c r="B28" s="185"/>
      <c r="C28" s="238"/>
      <c r="D28" s="189" t="s">
        <v>256</v>
      </c>
      <c r="E28" s="185"/>
      <c r="F28" s="185"/>
      <c r="G28" s="185"/>
      <c r="H28" s="185"/>
      <c r="I28" s="97"/>
      <c r="J28" s="103"/>
      <c r="K28" s="64">
        <f>G28*J28</f>
        <v>0</v>
      </c>
      <c r="L28" s="97"/>
      <c r="M28" s="103"/>
      <c r="N28" s="71">
        <f>F28+M28</f>
        <v>0</v>
      </c>
      <c r="O28" s="72">
        <f>G28*N28</f>
        <v>0</v>
      </c>
      <c r="R28" s="173" t="s">
        <v>124</v>
      </c>
      <c r="S28" s="173"/>
    </row>
    <row r="29" spans="1:21" ht="15.75" customHeight="1" x14ac:dyDescent="0.2">
      <c r="A29" s="99"/>
      <c r="B29" s="240">
        <v>1</v>
      </c>
      <c r="C29" s="101"/>
      <c r="D29" s="104"/>
      <c r="E29" s="158"/>
      <c r="F29" s="168"/>
      <c r="G29" s="102"/>
      <c r="H29" s="64"/>
      <c r="I29" s="97"/>
      <c r="J29" s="103"/>
      <c r="K29" s="64"/>
      <c r="L29" s="97"/>
      <c r="M29" s="103"/>
      <c r="N29" s="71">
        <f t="shared" ref="N29:N33" si="2">F29+M29</f>
        <v>0</v>
      </c>
      <c r="O29" s="72"/>
      <c r="R29" s="173" t="s">
        <v>140</v>
      </c>
      <c r="S29" s="173"/>
    </row>
    <row r="30" spans="1:21" ht="15.75" customHeight="1" x14ac:dyDescent="0.2">
      <c r="A30" s="99"/>
      <c r="B30" s="100"/>
      <c r="C30" s="101">
        <v>1</v>
      </c>
      <c r="D30" s="95" t="s">
        <v>257</v>
      </c>
      <c r="E30" s="158" t="s">
        <v>258</v>
      </c>
      <c r="F30" s="105">
        <v>1</v>
      </c>
      <c r="G30" s="102"/>
      <c r="H30" s="64">
        <f>F30*G30</f>
        <v>0</v>
      </c>
      <c r="I30" s="97"/>
      <c r="J30" s="103"/>
      <c r="K30" s="64"/>
      <c r="L30" s="97"/>
      <c r="M30" s="103"/>
      <c r="N30" s="71"/>
      <c r="O30" s="72"/>
      <c r="R30" s="173" t="s">
        <v>140</v>
      </c>
      <c r="S30" s="173"/>
    </row>
    <row r="31" spans="1:21" ht="15.75" customHeight="1" x14ac:dyDescent="0.2">
      <c r="A31" s="99"/>
      <c r="B31" s="100"/>
      <c r="C31" s="101">
        <v>2</v>
      </c>
      <c r="D31" s="104" t="s">
        <v>260</v>
      </c>
      <c r="E31" s="158" t="s">
        <v>261</v>
      </c>
      <c r="F31" s="105">
        <v>1</v>
      </c>
      <c r="G31" s="102"/>
      <c r="H31" s="64">
        <f>F31*G31</f>
        <v>0</v>
      </c>
      <c r="I31" s="97"/>
      <c r="J31" s="103"/>
      <c r="K31" s="64"/>
      <c r="L31" s="97"/>
      <c r="M31" s="103"/>
      <c r="N31" s="71">
        <f t="shared" si="2"/>
        <v>1</v>
      </c>
      <c r="O31" s="72"/>
      <c r="R31" s="173" t="s">
        <v>141</v>
      </c>
      <c r="S31" s="173"/>
    </row>
    <row r="32" spans="1:21" ht="15.75" customHeight="1" x14ac:dyDescent="0.2">
      <c r="A32" s="99"/>
      <c r="B32" s="100"/>
      <c r="C32" s="101"/>
      <c r="D32" s="104"/>
      <c r="E32" s="158"/>
      <c r="F32" s="168"/>
      <c r="G32" s="102"/>
      <c r="H32" s="64"/>
      <c r="I32" s="97"/>
      <c r="J32" s="103"/>
      <c r="K32" s="64"/>
      <c r="L32" s="97"/>
      <c r="M32" s="103"/>
      <c r="N32" s="71">
        <f t="shared" si="2"/>
        <v>0</v>
      </c>
      <c r="O32" s="72"/>
      <c r="R32" s="173" t="s">
        <v>125</v>
      </c>
      <c r="S32" s="173"/>
    </row>
    <row r="33" spans="1:22" ht="15.75" customHeight="1" x14ac:dyDescent="0.2">
      <c r="A33" s="99"/>
      <c r="B33" s="100"/>
      <c r="C33" s="101"/>
      <c r="D33" s="124" t="s">
        <v>45</v>
      </c>
      <c r="E33" s="158"/>
      <c r="F33" s="168"/>
      <c r="G33" s="102"/>
      <c r="H33" s="64">
        <f>SUM(H30:H31)</f>
        <v>0</v>
      </c>
      <c r="I33" s="97"/>
      <c r="J33" s="103"/>
      <c r="K33" s="64"/>
      <c r="L33" s="97"/>
      <c r="M33" s="103"/>
      <c r="N33" s="71">
        <f t="shared" si="2"/>
        <v>0</v>
      </c>
      <c r="O33" s="72"/>
      <c r="R33" s="173" t="s">
        <v>137</v>
      </c>
      <c r="S33" s="173"/>
    </row>
    <row r="34" spans="1:22" ht="15.75" customHeight="1" x14ac:dyDescent="0.2">
      <c r="A34" s="99"/>
      <c r="B34" s="100"/>
      <c r="C34" s="101"/>
      <c r="D34" s="104"/>
      <c r="E34" s="158"/>
      <c r="F34" s="168"/>
      <c r="G34" s="102"/>
      <c r="H34" s="64"/>
      <c r="I34" s="97"/>
      <c r="J34" s="103"/>
      <c r="K34" s="64"/>
      <c r="L34" s="97"/>
      <c r="M34" s="103"/>
      <c r="N34" s="71"/>
      <c r="O34" s="72"/>
      <c r="R34" s="173" t="s">
        <v>139</v>
      </c>
      <c r="S34" s="173"/>
    </row>
    <row r="35" spans="1:22" ht="15.75" customHeight="1" x14ac:dyDescent="0.2">
      <c r="A35" s="99"/>
      <c r="B35" s="100"/>
      <c r="C35" s="101"/>
      <c r="D35" s="104"/>
      <c r="E35" s="158"/>
      <c r="F35" s="168"/>
      <c r="G35" s="102"/>
      <c r="H35" s="64"/>
      <c r="I35" s="97"/>
      <c r="J35" s="103"/>
      <c r="K35" s="64"/>
      <c r="L35" s="97"/>
      <c r="M35" s="103"/>
      <c r="N35" s="71"/>
      <c r="O35" s="72"/>
      <c r="R35" s="173" t="s">
        <v>186</v>
      </c>
      <c r="S35" s="173"/>
    </row>
    <row r="36" spans="1:22" ht="15.75" customHeight="1" x14ac:dyDescent="0.2">
      <c r="A36" s="99"/>
      <c r="B36" s="100"/>
      <c r="C36" s="101"/>
      <c r="D36" s="104"/>
      <c r="E36" s="158"/>
      <c r="F36" s="168"/>
      <c r="G36" s="102"/>
      <c r="H36" s="64"/>
      <c r="I36" s="97"/>
      <c r="J36" s="103"/>
      <c r="K36" s="64"/>
      <c r="L36" s="97"/>
      <c r="M36" s="103"/>
      <c r="N36" s="71"/>
      <c r="O36" s="72"/>
      <c r="R36" s="173"/>
      <c r="S36" s="173"/>
    </row>
    <row r="37" spans="1:22" ht="15.75" customHeight="1" x14ac:dyDescent="0.2">
      <c r="A37" s="99"/>
      <c r="B37" s="100"/>
      <c r="C37" s="101"/>
      <c r="D37" s="104"/>
      <c r="E37" s="158"/>
      <c r="F37" s="168"/>
      <c r="G37" s="102"/>
      <c r="H37" s="64"/>
      <c r="I37" s="97"/>
      <c r="J37" s="103"/>
      <c r="K37" s="64"/>
      <c r="L37" s="97"/>
      <c r="M37" s="103"/>
      <c r="N37" s="71"/>
      <c r="O37" s="72"/>
      <c r="R37" s="173"/>
      <c r="S37" s="173"/>
    </row>
    <row r="38" spans="1:22" ht="15.75" customHeight="1" x14ac:dyDescent="0.2">
      <c r="A38" s="99"/>
      <c r="B38" s="100"/>
      <c r="C38" s="97"/>
      <c r="D38" s="104"/>
      <c r="E38" s="158"/>
      <c r="F38" s="168"/>
      <c r="G38" s="102"/>
      <c r="H38" s="64"/>
      <c r="I38" s="97"/>
      <c r="J38" s="103"/>
      <c r="K38" s="64"/>
      <c r="L38" s="97"/>
      <c r="M38" s="103"/>
      <c r="N38" s="71"/>
      <c r="O38" s="72"/>
      <c r="R38" s="173" t="s">
        <v>143</v>
      </c>
      <c r="S38" s="173"/>
    </row>
    <row r="39" spans="1:22" ht="15.75" customHeight="1" x14ac:dyDescent="0.2">
      <c r="A39" s="99"/>
      <c r="B39" s="100"/>
      <c r="C39" s="101"/>
      <c r="D39" s="95"/>
      <c r="E39" s="158"/>
      <c r="F39" s="168"/>
      <c r="G39" s="102"/>
      <c r="H39" s="64"/>
      <c r="I39" s="97"/>
      <c r="J39" s="103"/>
      <c r="K39" s="64"/>
      <c r="L39" s="97"/>
      <c r="M39" s="103"/>
      <c r="N39" s="71"/>
      <c r="O39" s="72"/>
    </row>
    <row r="40" spans="1:22" ht="15.75" customHeight="1" x14ac:dyDescent="0.2">
      <c r="A40" s="92"/>
      <c r="B40" s="93"/>
      <c r="C40" s="94"/>
      <c r="D40" s="104"/>
      <c r="E40" s="157"/>
      <c r="F40" s="167"/>
      <c r="G40" s="105"/>
      <c r="H40" s="64"/>
      <c r="I40" s="97"/>
      <c r="J40" s="106"/>
      <c r="K40" s="64"/>
      <c r="L40" s="97"/>
      <c r="M40" s="106"/>
      <c r="N40" s="71"/>
      <c r="O40" s="72"/>
    </row>
    <row r="41" spans="1:22" ht="15.75" customHeight="1" x14ac:dyDescent="0.2">
      <c r="A41" s="92"/>
      <c r="B41" s="93"/>
      <c r="C41" s="94"/>
      <c r="D41" s="104"/>
      <c r="E41" s="158"/>
      <c r="F41" s="167"/>
      <c r="G41" s="105"/>
      <c r="H41" s="64"/>
      <c r="I41" s="97"/>
      <c r="J41" s="106">
        <f>F41*10</f>
        <v>0</v>
      </c>
      <c r="K41" s="64">
        <f>G41*J41</f>
        <v>0</v>
      </c>
      <c r="L41" s="97"/>
      <c r="M41" s="106"/>
      <c r="N41" s="71">
        <f>F41+M41</f>
        <v>0</v>
      </c>
      <c r="O41" s="72">
        <f>G41*N41</f>
        <v>0</v>
      </c>
      <c r="R41" s="173" t="s">
        <v>188</v>
      </c>
    </row>
    <row r="42" spans="1:22" ht="15.75" customHeight="1" x14ac:dyDescent="0.2">
      <c r="A42" s="92"/>
      <c r="B42" s="93"/>
      <c r="C42" s="94"/>
      <c r="D42" s="104"/>
      <c r="E42" s="158"/>
      <c r="F42" s="167"/>
      <c r="G42" s="105"/>
      <c r="H42" s="64"/>
      <c r="I42" s="97"/>
      <c r="J42" s="106"/>
      <c r="K42" s="64"/>
      <c r="L42" s="97"/>
      <c r="M42" s="106"/>
      <c r="N42" s="71"/>
      <c r="O42" s="72"/>
      <c r="R42" s="173" t="s">
        <v>188</v>
      </c>
    </row>
    <row r="43" spans="1:22" ht="15.75" customHeight="1" x14ac:dyDescent="0.2">
      <c r="A43" s="92"/>
      <c r="B43" s="93"/>
      <c r="C43" s="94"/>
      <c r="D43" s="104"/>
      <c r="E43" s="158"/>
      <c r="F43" s="167"/>
      <c r="G43" s="105"/>
      <c r="H43" s="64"/>
      <c r="I43" s="97"/>
      <c r="J43" s="106"/>
      <c r="K43" s="64"/>
      <c r="L43" s="97"/>
      <c r="M43" s="106"/>
      <c r="N43" s="71">
        <f>F43+M43</f>
        <v>0</v>
      </c>
      <c r="O43" s="72"/>
      <c r="R43" s="173" t="s">
        <v>108</v>
      </c>
      <c r="T43" s="196" t="s">
        <v>130</v>
      </c>
      <c r="V43" s="7" t="s">
        <v>146</v>
      </c>
    </row>
    <row r="44" spans="1:22" ht="15.75" customHeight="1" x14ac:dyDescent="0.2">
      <c r="A44" s="92"/>
      <c r="B44" s="93"/>
      <c r="C44" s="94"/>
      <c r="D44" s="104"/>
      <c r="E44" s="158"/>
      <c r="F44" s="167"/>
      <c r="G44" s="105"/>
      <c r="H44" s="64"/>
      <c r="I44" s="97"/>
      <c r="J44" s="106"/>
      <c r="K44" s="64"/>
      <c r="L44" s="97"/>
      <c r="M44" s="106"/>
      <c r="N44" s="71"/>
      <c r="O44" s="72"/>
      <c r="R44" s="173"/>
      <c r="T44" s="196"/>
    </row>
    <row r="45" spans="1:22" ht="15.75" customHeight="1" x14ac:dyDescent="0.2">
      <c r="A45" s="92"/>
      <c r="B45" s="93"/>
      <c r="C45" s="94"/>
      <c r="D45" s="104"/>
      <c r="E45" s="158"/>
      <c r="F45" s="167"/>
      <c r="G45" s="105"/>
      <c r="H45" s="64"/>
      <c r="I45" s="97"/>
      <c r="J45" s="106"/>
      <c r="K45" s="64"/>
      <c r="L45" s="97"/>
      <c r="M45" s="106"/>
      <c r="N45" s="71">
        <f>F45+M45</f>
        <v>0</v>
      </c>
      <c r="O45" s="72"/>
      <c r="R45" s="173" t="s">
        <v>108</v>
      </c>
      <c r="T45" s="196" t="s">
        <v>130</v>
      </c>
    </row>
    <row r="46" spans="1:22" ht="15.75" customHeight="1" x14ac:dyDescent="0.2">
      <c r="A46" s="92"/>
      <c r="B46" s="93"/>
      <c r="C46" s="94"/>
      <c r="D46" s="104"/>
      <c r="E46" s="158"/>
      <c r="F46" s="167"/>
      <c r="G46" s="105"/>
      <c r="H46" s="64"/>
      <c r="I46" s="97"/>
      <c r="J46" s="106"/>
      <c r="K46" s="64"/>
      <c r="L46" s="97"/>
      <c r="M46" s="106"/>
      <c r="N46" s="71">
        <f>F46+M46</f>
        <v>0</v>
      </c>
      <c r="O46" s="72"/>
      <c r="R46" s="173" t="s">
        <v>108</v>
      </c>
      <c r="T46" s="196" t="s">
        <v>132</v>
      </c>
    </row>
    <row r="47" spans="1:22" ht="15.75" customHeight="1" x14ac:dyDescent="0.2">
      <c r="A47" s="92"/>
      <c r="B47" s="93"/>
      <c r="C47" s="94"/>
      <c r="D47" s="104"/>
      <c r="E47" s="158"/>
      <c r="F47" s="167"/>
      <c r="G47" s="105"/>
      <c r="H47" s="64"/>
      <c r="I47" s="97"/>
      <c r="J47" s="106"/>
      <c r="K47" s="64"/>
      <c r="L47" s="97"/>
      <c r="M47" s="106"/>
      <c r="N47" s="71"/>
      <c r="O47" s="72"/>
      <c r="R47" s="173" t="s">
        <v>121</v>
      </c>
    </row>
    <row r="48" spans="1:22" ht="15.75" customHeight="1" x14ac:dyDescent="0.2">
      <c r="A48" s="92"/>
      <c r="B48" s="93"/>
      <c r="C48" s="94"/>
      <c r="D48" s="104"/>
      <c r="E48" s="158"/>
      <c r="F48" s="167"/>
      <c r="G48" s="105"/>
      <c r="H48" s="64"/>
      <c r="I48" s="97"/>
      <c r="J48" s="106"/>
      <c r="K48" s="64"/>
      <c r="L48" s="97"/>
      <c r="M48" s="106"/>
      <c r="N48" s="71"/>
      <c r="O48" s="72"/>
      <c r="R48" s="173"/>
    </row>
    <row r="49" spans="1:25" ht="15.75" customHeight="1" x14ac:dyDescent="0.2">
      <c r="A49" s="92"/>
      <c r="B49" s="93"/>
      <c r="C49" s="94"/>
      <c r="D49" s="104"/>
      <c r="E49" s="158"/>
      <c r="F49" s="167"/>
      <c r="G49" s="105"/>
      <c r="H49" s="64"/>
      <c r="I49" s="97"/>
      <c r="J49" s="106"/>
      <c r="K49" s="64"/>
      <c r="L49" s="97"/>
      <c r="M49" s="106"/>
      <c r="N49" s="71"/>
      <c r="O49" s="72"/>
      <c r="R49" s="173"/>
    </row>
    <row r="50" spans="1:25" s="97" customFormat="1" ht="15.75" customHeight="1" x14ac:dyDescent="0.2">
      <c r="A50" s="99"/>
      <c r="B50" s="100"/>
      <c r="C50" s="101"/>
      <c r="D50" s="104"/>
      <c r="E50" s="158"/>
      <c r="F50" s="168"/>
      <c r="G50" s="102"/>
      <c r="H50" s="64"/>
      <c r="J50" s="103"/>
      <c r="K50" s="64"/>
      <c r="M50" s="103"/>
      <c r="N50" s="71"/>
      <c r="O50" s="72"/>
      <c r="R50" s="173"/>
      <c r="Y50" s="172"/>
    </row>
    <row r="51" spans="1:25" s="97" customFormat="1" ht="15.75" customHeight="1" x14ac:dyDescent="0.2">
      <c r="A51" s="99"/>
      <c r="B51" s="100"/>
      <c r="C51" s="101"/>
      <c r="D51" s="104"/>
      <c r="E51" s="158"/>
      <c r="F51" s="168"/>
      <c r="G51" s="102"/>
      <c r="H51" s="64"/>
      <c r="J51" s="103"/>
      <c r="K51" s="64"/>
      <c r="M51" s="103"/>
      <c r="N51" s="71"/>
      <c r="O51" s="72"/>
      <c r="R51" s="173"/>
      <c r="Y51" s="172"/>
    </row>
    <row r="52" spans="1:25" ht="15.75" customHeight="1" x14ac:dyDescent="0.2">
      <c r="A52" s="92"/>
      <c r="B52" s="93"/>
      <c r="C52" s="94"/>
      <c r="D52" s="104"/>
      <c r="E52" s="158"/>
      <c r="F52" s="167"/>
      <c r="G52" s="105"/>
      <c r="H52" s="64"/>
      <c r="I52" s="97"/>
      <c r="J52" s="106"/>
      <c r="K52" s="64"/>
      <c r="L52" s="97"/>
      <c r="M52" s="106"/>
      <c r="N52" s="71"/>
      <c r="O52" s="72"/>
      <c r="R52" s="173"/>
    </row>
    <row r="53" spans="1:25" ht="15.75" customHeight="1" x14ac:dyDescent="0.2">
      <c r="A53" s="92"/>
      <c r="B53" s="93"/>
      <c r="C53" s="94"/>
      <c r="D53" s="104"/>
      <c r="E53" s="158"/>
      <c r="F53" s="167"/>
      <c r="G53" s="105"/>
      <c r="H53" s="64"/>
      <c r="I53" s="97"/>
      <c r="J53" s="200"/>
      <c r="K53" s="64"/>
      <c r="L53" s="97"/>
      <c r="M53" s="106"/>
      <c r="N53" s="71"/>
      <c r="O53" s="72"/>
      <c r="R53" s="173"/>
    </row>
    <row r="54" spans="1:25" ht="15.75" customHeight="1" x14ac:dyDescent="0.2">
      <c r="A54" s="92"/>
      <c r="B54" s="93"/>
      <c r="C54" s="94"/>
      <c r="D54" s="104"/>
      <c r="E54" s="158"/>
      <c r="F54" s="167"/>
      <c r="G54" s="105"/>
      <c r="H54" s="64"/>
      <c r="I54" s="97"/>
      <c r="J54" s="200"/>
      <c r="K54" s="64"/>
      <c r="L54" s="97"/>
      <c r="M54" s="106"/>
      <c r="N54" s="71"/>
      <c r="O54" s="72"/>
      <c r="R54" s="173"/>
    </row>
    <row r="55" spans="1:25" ht="15.75" customHeight="1" x14ac:dyDescent="0.2">
      <c r="A55" s="92"/>
      <c r="B55" s="93"/>
      <c r="C55" s="94"/>
      <c r="D55" s="104"/>
      <c r="E55" s="158"/>
      <c r="F55" s="167"/>
      <c r="G55" s="105"/>
      <c r="H55" s="64"/>
      <c r="I55" s="97"/>
      <c r="J55" s="200"/>
      <c r="K55" s="64"/>
      <c r="L55" s="97"/>
      <c r="M55" s="106"/>
      <c r="N55" s="71"/>
      <c r="O55" s="72"/>
      <c r="R55" s="173"/>
    </row>
    <row r="56" spans="1:25" ht="15.75" customHeight="1" x14ac:dyDescent="0.2">
      <c r="A56" s="92"/>
      <c r="B56" s="93"/>
      <c r="C56" s="94"/>
      <c r="D56" s="104"/>
      <c r="E56" s="158"/>
      <c r="F56" s="167"/>
      <c r="G56" s="105"/>
      <c r="H56" s="64"/>
      <c r="I56" s="97"/>
      <c r="J56" s="200"/>
      <c r="K56" s="64"/>
      <c r="L56" s="97"/>
      <c r="M56" s="106"/>
      <c r="N56" s="71"/>
      <c r="O56" s="72"/>
      <c r="R56" s="173"/>
    </row>
    <row r="57" spans="1:25" ht="15.75" customHeight="1" x14ac:dyDescent="0.2">
      <c r="A57" s="92"/>
      <c r="B57" s="93"/>
      <c r="C57" s="94"/>
      <c r="D57" s="104"/>
      <c r="E57" s="158"/>
      <c r="F57" s="167"/>
      <c r="G57" s="105"/>
      <c r="H57" s="64"/>
      <c r="I57" s="97"/>
      <c r="J57" s="200"/>
      <c r="K57" s="64"/>
      <c r="L57" s="97"/>
      <c r="M57" s="106"/>
      <c r="N57" s="71"/>
      <c r="O57" s="72"/>
      <c r="R57" s="173"/>
    </row>
    <row r="58" spans="1:25" ht="15.75" customHeight="1" x14ac:dyDescent="0.2">
      <c r="A58" s="92"/>
      <c r="B58" s="93"/>
      <c r="C58" s="94"/>
      <c r="D58" s="104"/>
      <c r="E58" s="158"/>
      <c r="F58" s="167"/>
      <c r="G58" s="105"/>
      <c r="H58" s="64"/>
      <c r="I58" s="97"/>
      <c r="J58" s="200"/>
      <c r="K58" s="64"/>
      <c r="L58" s="97"/>
      <c r="M58" s="106"/>
      <c r="N58" s="71"/>
      <c r="O58" s="72"/>
      <c r="R58" s="173"/>
    </row>
    <row r="59" spans="1:25" ht="15.75" customHeight="1" x14ac:dyDescent="0.2">
      <c r="A59" s="92"/>
      <c r="B59" s="93"/>
      <c r="C59" s="94"/>
      <c r="D59" s="104"/>
      <c r="E59" s="158"/>
      <c r="F59" s="167"/>
      <c r="G59" s="105"/>
      <c r="H59" s="64"/>
      <c r="I59" s="97"/>
      <c r="J59" s="200"/>
      <c r="K59" s="64"/>
      <c r="L59" s="97"/>
      <c r="M59" s="106"/>
      <c r="N59" s="71"/>
      <c r="O59" s="72"/>
      <c r="R59" s="173"/>
    </row>
    <row r="60" spans="1:25" ht="15.75" customHeight="1" x14ac:dyDescent="0.2">
      <c r="A60" s="92"/>
      <c r="B60" s="93"/>
      <c r="C60" s="94"/>
      <c r="D60" s="104"/>
      <c r="E60" s="158"/>
      <c r="F60" s="167"/>
      <c r="G60" s="105"/>
      <c r="H60" s="64"/>
      <c r="I60" s="97"/>
      <c r="J60" s="200"/>
      <c r="K60" s="64"/>
      <c r="L60" s="97"/>
      <c r="M60" s="106"/>
      <c r="N60" s="71"/>
      <c r="O60" s="72"/>
      <c r="R60" s="173"/>
    </row>
    <row r="61" spans="1:25" ht="15.75" customHeight="1" x14ac:dyDescent="0.2">
      <c r="A61" s="99"/>
      <c r="B61" s="100"/>
      <c r="C61" s="101"/>
      <c r="D61" s="104"/>
      <c r="E61" s="158"/>
      <c r="F61" s="168"/>
      <c r="G61" s="102"/>
      <c r="H61" s="64"/>
      <c r="I61" s="144"/>
      <c r="J61" s="142"/>
      <c r="K61" s="64"/>
      <c r="L61" s="97"/>
      <c r="M61" s="103"/>
      <c r="N61" s="71"/>
      <c r="O61" s="72"/>
    </row>
    <row r="62" spans="1:25" s="97" customFormat="1" ht="15.75" customHeight="1" x14ac:dyDescent="0.2">
      <c r="A62" s="99"/>
      <c r="B62" s="100"/>
      <c r="C62" s="101"/>
      <c r="D62" s="104"/>
      <c r="E62" s="158"/>
      <c r="F62" s="168"/>
      <c r="G62" s="102"/>
      <c r="H62" s="64"/>
      <c r="J62" s="103"/>
      <c r="K62" s="64">
        <f>G62*J62</f>
        <v>0</v>
      </c>
      <c r="M62" s="103"/>
      <c r="N62" s="71">
        <f>F62+M62</f>
        <v>0</v>
      </c>
      <c r="O62" s="72"/>
      <c r="R62" s="173" t="s">
        <v>113</v>
      </c>
    </row>
    <row r="63" spans="1:25" s="97" customFormat="1" ht="15.75" customHeight="1" x14ac:dyDescent="0.2">
      <c r="A63" s="99"/>
      <c r="B63" s="100"/>
      <c r="C63" s="101"/>
      <c r="D63" s="104"/>
      <c r="E63" s="158"/>
      <c r="F63" s="168"/>
      <c r="G63" s="102"/>
      <c r="H63" s="64"/>
      <c r="J63" s="103"/>
      <c r="K63" s="64">
        <f>G63*J63</f>
        <v>0</v>
      </c>
      <c r="M63" s="103"/>
      <c r="N63" s="71">
        <f>F63+M63</f>
        <v>0</v>
      </c>
      <c r="O63" s="72">
        <f>G63*N63</f>
        <v>0</v>
      </c>
      <c r="R63" s="173" t="s">
        <v>113</v>
      </c>
      <c r="Y63" s="172"/>
    </row>
    <row r="64" spans="1:25" s="97" customFormat="1" ht="15.75" customHeight="1" x14ac:dyDescent="0.2">
      <c r="A64" s="99"/>
      <c r="B64" s="100"/>
      <c r="C64" s="101"/>
      <c r="D64" s="95"/>
      <c r="E64" s="158"/>
      <c r="F64" s="168"/>
      <c r="G64" s="102"/>
      <c r="H64" s="64"/>
      <c r="J64" s="103"/>
      <c r="K64" s="64"/>
      <c r="M64" s="103"/>
      <c r="N64" s="71"/>
      <c r="O64" s="72"/>
      <c r="R64" s="173" t="s">
        <v>147</v>
      </c>
      <c r="Y64" s="172"/>
    </row>
    <row r="65" spans="1:25" ht="15.75" customHeight="1" x14ac:dyDescent="0.2">
      <c r="A65" s="92"/>
      <c r="B65" s="93"/>
      <c r="C65" s="94"/>
      <c r="D65" s="95"/>
      <c r="E65" s="157"/>
      <c r="F65" s="167"/>
      <c r="G65" s="105"/>
      <c r="H65" s="64"/>
      <c r="I65" s="97"/>
      <c r="J65" s="106"/>
      <c r="K65" s="64"/>
      <c r="L65" s="97"/>
      <c r="M65" s="106"/>
      <c r="N65" s="71"/>
      <c r="O65" s="72"/>
      <c r="R65" s="173" t="s">
        <v>159</v>
      </c>
      <c r="Y65" s="42"/>
    </row>
    <row r="66" spans="1:25" ht="15.75" customHeight="1" x14ac:dyDescent="0.2">
      <c r="A66" s="110"/>
      <c r="B66" s="111"/>
      <c r="C66" s="94"/>
      <c r="D66" s="104"/>
      <c r="E66" s="157"/>
      <c r="F66" s="167"/>
      <c r="G66" s="105"/>
      <c r="H66" s="64"/>
      <c r="I66" s="97"/>
      <c r="J66" s="106"/>
      <c r="K66" s="64"/>
      <c r="L66" s="97"/>
      <c r="M66" s="106"/>
      <c r="N66" s="71"/>
      <c r="O66" s="72"/>
    </row>
    <row r="67" spans="1:25" ht="15.75" customHeight="1" x14ac:dyDescent="0.2">
      <c r="A67" s="99"/>
      <c r="B67" s="100"/>
      <c r="C67" s="101"/>
      <c r="D67" s="104"/>
      <c r="E67" s="158"/>
      <c r="F67" s="168"/>
      <c r="G67" s="102"/>
      <c r="H67" s="64"/>
      <c r="I67" s="97"/>
      <c r="J67" s="103"/>
      <c r="K67" s="64">
        <f>F26*G26</f>
        <v>0</v>
      </c>
      <c r="L67" s="97"/>
      <c r="M67" s="103"/>
      <c r="N67" s="71">
        <f>F67+M67</f>
        <v>0</v>
      </c>
      <c r="O67" s="72">
        <f>G67*N67</f>
        <v>0</v>
      </c>
      <c r="P67" s="97"/>
      <c r="Q67" s="97"/>
      <c r="R67" s="97" t="s">
        <v>127</v>
      </c>
      <c r="S67" s="97"/>
    </row>
    <row r="68" spans="1:25" ht="15.75" customHeight="1" x14ac:dyDescent="0.2">
      <c r="A68" s="99"/>
      <c r="B68" s="100"/>
      <c r="C68" s="94"/>
      <c r="D68" s="104"/>
      <c r="E68" s="158"/>
      <c r="F68" s="168"/>
      <c r="G68" s="102"/>
      <c r="H68" s="64"/>
      <c r="I68" s="97"/>
      <c r="J68" s="103"/>
      <c r="K68" s="64">
        <f>G68*J68</f>
        <v>0</v>
      </c>
      <c r="L68" s="97"/>
      <c r="M68" s="103"/>
      <c r="N68" s="71">
        <f>F68+M68</f>
        <v>0</v>
      </c>
      <c r="O68" s="72">
        <f>G68*N68</f>
        <v>0</v>
      </c>
      <c r="P68" s="97"/>
      <c r="Q68" s="97"/>
      <c r="R68" s="97" t="s">
        <v>127</v>
      </c>
      <c r="S68" s="97"/>
    </row>
    <row r="69" spans="1:25" ht="15.75" customHeight="1" x14ac:dyDescent="0.2">
      <c r="A69" s="99"/>
      <c r="B69" s="100"/>
      <c r="C69" s="94"/>
      <c r="D69" s="104"/>
      <c r="E69" s="158"/>
      <c r="F69" s="168"/>
      <c r="G69" s="102"/>
      <c r="H69" s="64"/>
      <c r="I69" s="97"/>
      <c r="J69" s="103"/>
      <c r="K69" s="64"/>
      <c r="L69" s="97"/>
      <c r="M69" s="103"/>
      <c r="N69" s="71"/>
      <c r="O69" s="72"/>
      <c r="R69" s="7" t="s">
        <v>111</v>
      </c>
    </row>
    <row r="70" spans="1:25" ht="15.75" customHeight="1" x14ac:dyDescent="0.2">
      <c r="A70" s="99"/>
      <c r="B70" s="100"/>
      <c r="C70" s="94"/>
      <c r="D70" s="104"/>
      <c r="E70" s="158"/>
      <c r="F70" s="168"/>
      <c r="G70" s="102"/>
      <c r="H70" s="64"/>
      <c r="I70" s="97"/>
      <c r="J70" s="103"/>
      <c r="K70" s="64"/>
      <c r="L70" s="97"/>
      <c r="M70" s="103"/>
      <c r="N70" s="71"/>
      <c r="O70" s="72"/>
      <c r="R70" s="7"/>
    </row>
    <row r="71" spans="1:25" ht="15.75" customHeight="1" x14ac:dyDescent="0.2">
      <c r="A71" s="99"/>
      <c r="B71" s="100"/>
      <c r="C71" s="94"/>
      <c r="D71" s="104"/>
      <c r="E71" s="158"/>
      <c r="F71" s="168"/>
      <c r="G71" s="102"/>
      <c r="H71" s="64"/>
      <c r="I71" s="97"/>
      <c r="J71" s="103"/>
      <c r="K71" s="64"/>
      <c r="L71" s="97"/>
      <c r="M71" s="103"/>
      <c r="N71" s="71"/>
      <c r="O71" s="72"/>
      <c r="R71" s="7" t="s">
        <v>158</v>
      </c>
    </row>
    <row r="72" spans="1:25" ht="15.75" customHeight="1" x14ac:dyDescent="0.2">
      <c r="A72" s="99"/>
      <c r="B72" s="100"/>
      <c r="C72" s="94"/>
      <c r="D72" s="104"/>
      <c r="E72" s="158"/>
      <c r="F72" s="168"/>
      <c r="G72" s="102"/>
      <c r="H72" s="64"/>
      <c r="I72" s="97"/>
      <c r="J72" s="103"/>
      <c r="K72" s="64"/>
      <c r="L72" s="97"/>
      <c r="M72" s="103"/>
      <c r="N72" s="71"/>
      <c r="O72" s="72"/>
      <c r="R72" s="7" t="s">
        <v>158</v>
      </c>
    </row>
    <row r="73" spans="1:25" ht="15.75" customHeight="1" x14ac:dyDescent="0.2">
      <c r="A73" s="99"/>
      <c r="B73" s="100"/>
      <c r="C73" s="94"/>
      <c r="D73" s="104"/>
      <c r="E73" s="158"/>
      <c r="F73" s="168"/>
      <c r="G73" s="102"/>
      <c r="H73" s="64"/>
      <c r="I73" s="97"/>
      <c r="J73" s="103"/>
      <c r="K73" s="64"/>
      <c r="L73" s="97"/>
      <c r="M73" s="103"/>
      <c r="N73" s="71"/>
      <c r="O73" s="72"/>
      <c r="R73" s="7" t="s">
        <v>158</v>
      </c>
    </row>
    <row r="74" spans="1:25" ht="15.75" customHeight="1" x14ac:dyDescent="0.2">
      <c r="A74" s="99"/>
      <c r="B74" s="100"/>
      <c r="C74" s="94"/>
      <c r="D74" s="104"/>
      <c r="E74" s="158"/>
      <c r="F74" s="168"/>
      <c r="G74" s="102"/>
      <c r="H74" s="64"/>
      <c r="I74" s="97"/>
      <c r="J74" s="103"/>
      <c r="K74" s="64"/>
      <c r="L74" s="97"/>
      <c r="M74" s="103"/>
      <c r="N74" s="71"/>
      <c r="O74" s="72"/>
      <c r="R74" s="7" t="s">
        <v>158</v>
      </c>
    </row>
    <row r="75" spans="1:25" ht="15.75" customHeight="1" x14ac:dyDescent="0.2">
      <c r="A75" s="99"/>
      <c r="B75" s="100"/>
      <c r="C75" s="94"/>
      <c r="D75" s="104"/>
      <c r="E75" s="158"/>
      <c r="F75" s="168"/>
      <c r="G75" s="102"/>
      <c r="H75" s="64"/>
      <c r="I75" s="97"/>
      <c r="J75" s="103"/>
      <c r="K75" s="64"/>
      <c r="L75" s="97"/>
      <c r="M75" s="103"/>
      <c r="N75" s="71"/>
      <c r="O75" s="72"/>
      <c r="R75" s="7"/>
    </row>
    <row r="76" spans="1:25" ht="15.75" customHeight="1" x14ac:dyDescent="0.2">
      <c r="A76" s="99"/>
      <c r="B76" s="100"/>
      <c r="C76" s="94"/>
      <c r="D76" s="104"/>
      <c r="E76" s="158"/>
      <c r="F76" s="168"/>
      <c r="G76" s="102"/>
      <c r="H76" s="64"/>
      <c r="I76" s="97"/>
      <c r="J76" s="103"/>
      <c r="K76" s="64"/>
      <c r="L76" s="97"/>
      <c r="M76" s="103"/>
      <c r="N76" s="71"/>
      <c r="O76" s="72"/>
      <c r="R76" s="7"/>
    </row>
    <row r="77" spans="1:25" ht="15.75" customHeight="1" x14ac:dyDescent="0.2">
      <c r="A77" s="99"/>
      <c r="B77" s="100"/>
      <c r="C77" s="94"/>
      <c r="D77" s="104"/>
      <c r="E77" s="158"/>
      <c r="F77" s="168"/>
      <c r="G77" s="102"/>
      <c r="H77" s="64"/>
      <c r="I77" s="97"/>
      <c r="J77" s="103"/>
      <c r="K77" s="64"/>
      <c r="L77" s="97"/>
      <c r="M77" s="103"/>
      <c r="N77" s="71"/>
      <c r="O77" s="72"/>
      <c r="R77" s="7" t="s">
        <v>148</v>
      </c>
    </row>
    <row r="78" spans="1:25" ht="15.75" customHeight="1" x14ac:dyDescent="0.2">
      <c r="A78" s="99"/>
      <c r="B78" s="100"/>
      <c r="C78" s="94"/>
      <c r="D78" s="104"/>
      <c r="E78" s="158"/>
      <c r="F78" s="168"/>
      <c r="G78" s="102"/>
      <c r="H78" s="64"/>
      <c r="I78" s="97"/>
      <c r="J78" s="103"/>
      <c r="K78" s="64"/>
      <c r="L78" s="97"/>
      <c r="M78" s="103"/>
      <c r="N78" s="71">
        <f>85*4</f>
        <v>340</v>
      </c>
      <c r="O78" s="72"/>
      <c r="R78" s="7"/>
    </row>
    <row r="79" spans="1:25" ht="15.75" customHeight="1" x14ac:dyDescent="0.2">
      <c r="A79" s="99"/>
      <c r="B79" s="100"/>
      <c r="C79" s="94"/>
      <c r="D79" s="104"/>
      <c r="E79" s="158"/>
      <c r="F79" s="168"/>
      <c r="G79" s="102"/>
      <c r="H79" s="64"/>
      <c r="I79" s="97"/>
      <c r="J79" s="103"/>
      <c r="K79" s="64"/>
      <c r="L79" s="97"/>
      <c r="M79" s="103"/>
      <c r="N79" s="71"/>
      <c r="O79" s="72"/>
      <c r="R79" s="7"/>
    </row>
    <row r="80" spans="1:25" ht="15.75" customHeight="1" x14ac:dyDescent="0.2">
      <c r="A80" s="99"/>
      <c r="B80" s="100"/>
      <c r="C80" s="94"/>
      <c r="D80" s="104"/>
      <c r="E80" s="158"/>
      <c r="F80" s="168"/>
      <c r="G80" s="102"/>
      <c r="H80" s="64"/>
      <c r="I80" s="97"/>
      <c r="J80" s="103"/>
      <c r="K80" s="64"/>
      <c r="L80" s="97"/>
      <c r="M80" s="103"/>
      <c r="N80" s="71"/>
      <c r="O80" s="72"/>
      <c r="R80" s="7"/>
    </row>
    <row r="81" spans="1:18" ht="15.75" customHeight="1" x14ac:dyDescent="0.2">
      <c r="A81" s="99"/>
      <c r="B81" s="100"/>
      <c r="C81" s="94"/>
      <c r="D81" s="104"/>
      <c r="E81" s="158"/>
      <c r="F81" s="168"/>
      <c r="G81" s="102"/>
      <c r="H81" s="64"/>
      <c r="I81" s="97"/>
      <c r="J81" s="103"/>
      <c r="K81" s="64"/>
      <c r="L81" s="97"/>
      <c r="M81" s="103"/>
      <c r="N81" s="71"/>
      <c r="O81" s="72"/>
      <c r="R81" s="7"/>
    </row>
    <row r="82" spans="1:18" ht="15.75" customHeight="1" x14ac:dyDescent="0.2">
      <c r="A82" s="99"/>
      <c r="B82" s="100"/>
      <c r="C82" s="94"/>
      <c r="D82" s="104"/>
      <c r="E82" s="158"/>
      <c r="F82" s="168"/>
      <c r="G82" s="102"/>
      <c r="H82" s="64"/>
      <c r="I82" s="97"/>
      <c r="J82" s="103"/>
      <c r="K82" s="64"/>
      <c r="L82" s="97"/>
      <c r="M82" s="103"/>
      <c r="N82" s="71"/>
      <c r="O82" s="72"/>
      <c r="R82" s="7"/>
    </row>
    <row r="83" spans="1:18" ht="15.75" customHeight="1" x14ac:dyDescent="0.2">
      <c r="A83" s="99"/>
      <c r="B83" s="100"/>
      <c r="C83" s="94"/>
      <c r="D83" s="95"/>
      <c r="E83" s="158"/>
      <c r="F83" s="168"/>
      <c r="G83" s="102"/>
      <c r="H83" s="64"/>
      <c r="I83" s="97"/>
      <c r="J83" s="103"/>
      <c r="K83" s="64"/>
      <c r="L83" s="97"/>
      <c r="M83" s="103"/>
      <c r="N83" s="71"/>
      <c r="O83" s="72"/>
      <c r="R83" s="7"/>
    </row>
    <row r="84" spans="1:18" ht="15.75" customHeight="1" x14ac:dyDescent="0.2">
      <c r="A84" s="92"/>
      <c r="B84" s="93"/>
      <c r="C84" s="94"/>
      <c r="D84" s="124"/>
      <c r="E84" s="157"/>
      <c r="F84" s="167"/>
      <c r="G84" s="105"/>
      <c r="H84" s="64"/>
      <c r="I84" s="97"/>
      <c r="J84" s="106"/>
      <c r="K84" s="64"/>
      <c r="L84" s="97"/>
      <c r="M84" s="106"/>
      <c r="N84" s="71"/>
      <c r="O84" s="72"/>
      <c r="R84" s="7"/>
    </row>
    <row r="85" spans="1:18" ht="15.75" customHeight="1" thickBot="1" x14ac:dyDescent="0.25">
      <c r="A85" s="92"/>
      <c r="B85" s="93"/>
      <c r="C85" s="94"/>
      <c r="D85" s="124"/>
      <c r="E85" s="157"/>
      <c r="F85" s="167"/>
      <c r="G85" s="105"/>
      <c r="H85" s="73"/>
      <c r="I85" s="97"/>
      <c r="J85" s="106"/>
      <c r="K85" s="65">
        <f>SUM(K26:K84)</f>
        <v>0</v>
      </c>
      <c r="L85" s="97"/>
      <c r="M85" s="106"/>
      <c r="N85" s="71"/>
      <c r="O85" s="65">
        <f>SUM(O26:O84)</f>
        <v>0</v>
      </c>
      <c r="R85" s="7"/>
    </row>
    <row r="86" spans="1:18" ht="15.75" customHeight="1" x14ac:dyDescent="0.2">
      <c r="A86" s="92"/>
      <c r="B86" s="93"/>
      <c r="C86" s="94"/>
      <c r="D86" s="189"/>
      <c r="E86" s="157"/>
      <c r="F86" s="167"/>
      <c r="G86" s="105"/>
      <c r="H86" s="66"/>
      <c r="I86" s="97"/>
      <c r="J86" s="106"/>
      <c r="K86" s="133"/>
      <c r="L86" s="97"/>
      <c r="M86" s="106"/>
      <c r="N86" s="71"/>
      <c r="O86" s="133"/>
      <c r="R86" s="7"/>
    </row>
    <row r="87" spans="1:18" ht="15.75" customHeight="1" x14ac:dyDescent="0.25">
      <c r="A87" s="186"/>
      <c r="B87" s="187"/>
      <c r="C87" s="188"/>
      <c r="D87" s="124"/>
      <c r="E87" s="185"/>
      <c r="F87" s="192"/>
      <c r="G87" s="193"/>
      <c r="H87" s="194"/>
      <c r="I87" s="97"/>
      <c r="J87" s="106"/>
      <c r="K87" s="64"/>
      <c r="L87" s="97"/>
      <c r="M87" s="106"/>
      <c r="N87" s="71"/>
      <c r="O87" s="72"/>
      <c r="R87" s="7"/>
    </row>
    <row r="88" spans="1:18" ht="15.75" customHeight="1" x14ac:dyDescent="0.25">
      <c r="A88" s="125"/>
      <c r="B88" s="126"/>
      <c r="C88" s="94"/>
      <c r="D88" s="95"/>
      <c r="E88" s="157"/>
      <c r="F88" s="167"/>
      <c r="G88" s="105"/>
      <c r="H88" s="64"/>
      <c r="I88" s="97"/>
      <c r="J88" s="106"/>
      <c r="K88" s="64"/>
      <c r="L88" s="97"/>
      <c r="M88" s="106"/>
      <c r="N88" s="71"/>
      <c r="O88" s="72"/>
      <c r="R88" s="7"/>
    </row>
    <row r="89" spans="1:18" ht="15.75" customHeight="1" x14ac:dyDescent="0.25">
      <c r="A89" s="125"/>
      <c r="B89" s="93"/>
      <c r="C89" s="94"/>
      <c r="D89" s="95"/>
      <c r="E89" s="158"/>
      <c r="F89" s="167"/>
      <c r="G89" s="105"/>
      <c r="H89" s="64"/>
      <c r="I89" s="97"/>
      <c r="J89" s="106"/>
      <c r="K89" s="64"/>
      <c r="L89" s="97"/>
      <c r="M89" s="106"/>
      <c r="N89" s="71"/>
      <c r="O89" s="72"/>
      <c r="R89" s="97"/>
    </row>
    <row r="90" spans="1:18" ht="15.75" customHeight="1" x14ac:dyDescent="0.25">
      <c r="A90" s="125"/>
      <c r="B90" s="126"/>
      <c r="C90" s="101"/>
      <c r="D90" s="124"/>
      <c r="E90" s="158"/>
      <c r="F90" s="167"/>
      <c r="G90" s="105"/>
      <c r="H90" s="64"/>
      <c r="I90" s="97"/>
      <c r="J90" s="106"/>
      <c r="K90" s="64"/>
      <c r="L90" s="97"/>
      <c r="M90" s="106"/>
      <c r="N90" s="71"/>
      <c r="O90" s="72"/>
      <c r="Q90" s="97"/>
      <c r="R90" s="182"/>
    </row>
    <row r="91" spans="1:18" ht="15.75" customHeight="1" x14ac:dyDescent="0.25">
      <c r="A91" s="125"/>
      <c r="B91" s="126"/>
      <c r="C91" s="94"/>
      <c r="D91" s="95"/>
      <c r="E91" s="157"/>
      <c r="F91" s="167"/>
      <c r="G91" s="105"/>
      <c r="H91" s="64"/>
      <c r="I91" s="97"/>
      <c r="J91" s="106"/>
      <c r="K91" s="64"/>
      <c r="L91" s="97"/>
      <c r="M91" s="106"/>
      <c r="N91" s="71"/>
      <c r="O91" s="72"/>
      <c r="Q91" s="97"/>
      <c r="R91" s="182"/>
    </row>
    <row r="92" spans="1:18" ht="15.75" customHeight="1" x14ac:dyDescent="0.2">
      <c r="A92" s="92"/>
      <c r="B92" s="93"/>
      <c r="C92" s="94"/>
      <c r="D92" s="95"/>
      <c r="E92" s="157"/>
      <c r="F92" s="167"/>
      <c r="G92" s="105"/>
      <c r="H92" s="64"/>
      <c r="I92" s="97"/>
      <c r="J92" s="106"/>
      <c r="K92" s="64"/>
      <c r="L92" s="97"/>
      <c r="M92" s="106"/>
      <c r="N92" s="71"/>
      <c r="O92" s="72"/>
      <c r="Q92" s="97"/>
      <c r="R92" s="182"/>
    </row>
    <row r="93" spans="1:18" ht="15.75" customHeight="1" x14ac:dyDescent="0.25">
      <c r="A93" s="125"/>
      <c r="B93" s="126"/>
      <c r="C93" s="101"/>
      <c r="D93" s="95"/>
      <c r="E93" s="158"/>
      <c r="F93" s="167"/>
      <c r="G93" s="105"/>
      <c r="H93" s="64"/>
      <c r="I93" s="97"/>
      <c r="J93" s="106"/>
      <c r="K93" s="64"/>
      <c r="L93" s="97"/>
      <c r="M93" s="106"/>
      <c r="N93" s="71"/>
      <c r="O93" s="72"/>
      <c r="Q93" s="97"/>
      <c r="R93" s="182"/>
    </row>
    <row r="94" spans="1:18" ht="15.75" customHeight="1" x14ac:dyDescent="0.25">
      <c r="A94" s="125"/>
      <c r="B94" s="126"/>
      <c r="C94" s="101"/>
      <c r="D94" s="95"/>
      <c r="E94" s="158"/>
      <c r="F94" s="167"/>
      <c r="G94" s="105"/>
      <c r="H94" s="64"/>
      <c r="I94" s="97"/>
      <c r="J94" s="106"/>
      <c r="K94" s="64"/>
      <c r="L94" s="97"/>
      <c r="M94" s="106"/>
      <c r="N94" s="71"/>
      <c r="O94" s="72"/>
      <c r="Q94" s="97"/>
      <c r="R94" s="182"/>
    </row>
    <row r="95" spans="1:18" ht="15.75" customHeight="1" x14ac:dyDescent="0.25">
      <c r="A95" s="125"/>
      <c r="B95" s="126"/>
      <c r="C95" s="101"/>
      <c r="D95" s="95"/>
      <c r="E95" s="158"/>
      <c r="F95" s="167"/>
      <c r="G95" s="105"/>
      <c r="H95" s="64"/>
      <c r="I95" s="97"/>
      <c r="J95" s="106"/>
      <c r="K95" s="64"/>
      <c r="L95" s="97"/>
      <c r="M95" s="106"/>
      <c r="N95" s="71"/>
      <c r="O95" s="72"/>
      <c r="Q95" s="97"/>
      <c r="R95" s="182"/>
    </row>
    <row r="96" spans="1:18" ht="15.75" customHeight="1" x14ac:dyDescent="0.25">
      <c r="A96" s="125"/>
      <c r="B96" s="126"/>
      <c r="C96" s="101"/>
      <c r="D96" s="95"/>
      <c r="E96" s="158"/>
      <c r="F96" s="167"/>
      <c r="G96" s="105"/>
      <c r="H96" s="64"/>
      <c r="I96" s="97"/>
      <c r="J96" s="106"/>
      <c r="K96" s="64"/>
      <c r="L96" s="97"/>
      <c r="M96" s="106"/>
      <c r="N96" s="71"/>
      <c r="O96" s="72"/>
      <c r="Q96" s="97"/>
      <c r="R96" s="182"/>
    </row>
    <row r="97" spans="1:18" ht="15.75" customHeight="1" x14ac:dyDescent="0.2">
      <c r="A97" s="135"/>
      <c r="B97" s="136"/>
      <c r="C97" s="111"/>
      <c r="D97" s="104"/>
      <c r="E97" s="157"/>
      <c r="F97" s="167"/>
      <c r="G97" s="105"/>
      <c r="H97" s="64"/>
      <c r="I97" s="97"/>
      <c r="J97" s="106"/>
      <c r="K97" s="64"/>
      <c r="L97" s="97"/>
      <c r="M97" s="106"/>
      <c r="N97" s="71"/>
      <c r="O97" s="72"/>
      <c r="Q97" s="97"/>
      <c r="R97" s="182"/>
    </row>
    <row r="98" spans="1:18" ht="15.75" customHeight="1" x14ac:dyDescent="0.2">
      <c r="A98" s="99"/>
      <c r="B98" s="93"/>
      <c r="C98" s="107"/>
      <c r="D98" s="104"/>
      <c r="E98" s="158"/>
      <c r="F98" s="168"/>
      <c r="G98" s="102"/>
      <c r="H98" s="64"/>
      <c r="I98" s="97"/>
      <c r="J98" s="106"/>
      <c r="K98" s="64"/>
      <c r="L98" s="97"/>
      <c r="M98" s="106"/>
      <c r="N98" s="71"/>
      <c r="O98" s="72"/>
      <c r="Q98" s="97"/>
      <c r="R98" s="182"/>
    </row>
    <row r="99" spans="1:18" ht="15.75" customHeight="1" x14ac:dyDescent="0.2">
      <c r="A99" s="99"/>
      <c r="B99" s="93"/>
      <c r="C99" s="107"/>
      <c r="D99" s="104"/>
      <c r="E99" s="158"/>
      <c r="F99" s="168"/>
      <c r="G99" s="102"/>
      <c r="H99" s="64"/>
      <c r="I99" s="97"/>
      <c r="J99" s="106"/>
      <c r="K99" s="64"/>
      <c r="L99" s="97"/>
      <c r="M99" s="106"/>
      <c r="N99" s="71"/>
      <c r="O99" s="72"/>
      <c r="Q99" s="97"/>
      <c r="R99" s="182"/>
    </row>
    <row r="100" spans="1:18" ht="15.75" customHeight="1" x14ac:dyDescent="0.2">
      <c r="A100" s="99"/>
      <c r="B100" s="93"/>
      <c r="C100" s="101"/>
      <c r="D100" s="104"/>
      <c r="E100" s="158"/>
      <c r="F100" s="168"/>
      <c r="G100" s="102"/>
      <c r="H100" s="64"/>
      <c r="I100" s="97"/>
      <c r="J100" s="106"/>
      <c r="K100" s="64"/>
      <c r="L100" s="97"/>
      <c r="M100" s="106"/>
      <c r="N100" s="71"/>
      <c r="O100" s="72"/>
      <c r="Q100" s="97"/>
      <c r="R100" s="182"/>
    </row>
    <row r="101" spans="1:18" ht="15.75" customHeight="1" x14ac:dyDescent="0.2">
      <c r="A101" s="99"/>
      <c r="B101" s="93"/>
      <c r="C101" s="101"/>
      <c r="D101" s="104"/>
      <c r="E101" s="158"/>
      <c r="F101" s="168"/>
      <c r="G101" s="102"/>
      <c r="H101" s="64"/>
      <c r="I101" s="97"/>
      <c r="J101" s="106"/>
      <c r="K101" s="64"/>
      <c r="L101" s="97"/>
      <c r="M101" s="106"/>
      <c r="N101" s="71"/>
      <c r="O101" s="72"/>
      <c r="Q101" s="97"/>
      <c r="R101" s="182"/>
    </row>
    <row r="102" spans="1:18" ht="15.75" customHeight="1" x14ac:dyDescent="0.2">
      <c r="A102" s="99"/>
      <c r="B102" s="93"/>
      <c r="C102" s="101"/>
      <c r="D102" s="104"/>
      <c r="E102" s="158"/>
      <c r="F102" s="168"/>
      <c r="G102" s="102"/>
      <c r="H102" s="64"/>
      <c r="I102" s="97"/>
      <c r="J102" s="106"/>
      <c r="K102" s="64"/>
      <c r="L102" s="97"/>
      <c r="M102" s="106"/>
      <c r="N102" s="71"/>
      <c r="O102" s="72"/>
      <c r="Q102" s="97"/>
      <c r="R102" s="182"/>
    </row>
    <row r="103" spans="1:18" ht="15.75" customHeight="1" x14ac:dyDescent="0.2">
      <c r="A103" s="99"/>
      <c r="B103" s="93"/>
      <c r="C103" s="101"/>
      <c r="D103" s="104"/>
      <c r="E103" s="158"/>
      <c r="F103" s="168"/>
      <c r="G103" s="102"/>
      <c r="H103" s="64"/>
      <c r="I103" s="97"/>
      <c r="J103" s="106"/>
      <c r="K103" s="64"/>
      <c r="L103" s="97"/>
      <c r="M103" s="106"/>
      <c r="N103" s="71"/>
      <c r="O103" s="72"/>
      <c r="Q103" s="97"/>
      <c r="R103" s="182"/>
    </row>
    <row r="104" spans="1:18" ht="15.75" customHeight="1" x14ac:dyDescent="0.2">
      <c r="A104" s="99"/>
      <c r="B104" s="93"/>
      <c r="C104" s="101"/>
      <c r="D104" s="95"/>
      <c r="E104" s="158"/>
      <c r="F104" s="168"/>
      <c r="G104" s="102"/>
      <c r="H104" s="64"/>
      <c r="I104" s="97"/>
      <c r="J104" s="106"/>
      <c r="K104" s="64"/>
      <c r="L104" s="97"/>
      <c r="M104" s="106"/>
      <c r="N104" s="71"/>
      <c r="O104" s="72"/>
      <c r="Q104" s="97"/>
      <c r="R104" s="182"/>
    </row>
    <row r="105" spans="1:18" ht="15.75" customHeight="1" x14ac:dyDescent="0.2">
      <c r="A105" s="99"/>
      <c r="B105" s="93"/>
      <c r="C105" s="101"/>
      <c r="D105" s="95"/>
      <c r="E105" s="158"/>
      <c r="F105" s="168"/>
      <c r="G105" s="102"/>
      <c r="H105" s="64"/>
      <c r="I105" s="97"/>
      <c r="J105" s="106"/>
      <c r="K105" s="64"/>
      <c r="L105" s="97"/>
      <c r="M105" s="106"/>
      <c r="N105" s="71"/>
      <c r="O105" s="72"/>
      <c r="Q105" s="97"/>
      <c r="R105" s="182"/>
    </row>
    <row r="106" spans="1:18" ht="15.75" customHeight="1" x14ac:dyDescent="0.2">
      <c r="A106" s="99"/>
      <c r="B106" s="93"/>
      <c r="C106" s="101"/>
      <c r="D106" s="95"/>
      <c r="E106" s="158"/>
      <c r="F106" s="168"/>
      <c r="G106" s="102"/>
      <c r="H106" s="64"/>
      <c r="I106" s="97"/>
      <c r="J106" s="106"/>
      <c r="K106" s="64"/>
      <c r="L106" s="97"/>
      <c r="M106" s="106"/>
      <c r="N106" s="71"/>
      <c r="O106" s="72"/>
      <c r="Q106" s="97"/>
      <c r="R106" s="182"/>
    </row>
    <row r="107" spans="1:18" ht="15.75" customHeight="1" x14ac:dyDescent="0.2">
      <c r="A107" s="99"/>
      <c r="B107" s="93"/>
      <c r="C107" s="101"/>
      <c r="D107" s="95"/>
      <c r="E107" s="158"/>
      <c r="F107" s="168"/>
      <c r="G107" s="102"/>
      <c r="H107" s="64"/>
      <c r="I107" s="97"/>
      <c r="J107" s="106"/>
      <c r="K107" s="64"/>
      <c r="L107" s="97"/>
      <c r="M107" s="106"/>
      <c r="N107" s="71"/>
      <c r="O107" s="72"/>
      <c r="Q107" s="97"/>
      <c r="R107" s="182"/>
    </row>
    <row r="108" spans="1:18" ht="15.75" customHeight="1" x14ac:dyDescent="0.2">
      <c r="A108" s="99"/>
      <c r="B108" s="93"/>
      <c r="C108" s="101"/>
      <c r="D108" s="95"/>
      <c r="E108" s="158"/>
      <c r="F108" s="168"/>
      <c r="G108" s="102"/>
      <c r="H108" s="64"/>
      <c r="I108" s="97"/>
      <c r="J108" s="106"/>
      <c r="K108" s="64"/>
      <c r="L108" s="97"/>
      <c r="M108" s="106"/>
      <c r="N108" s="71"/>
      <c r="O108" s="72"/>
      <c r="Q108" s="97"/>
      <c r="R108" s="182"/>
    </row>
    <row r="109" spans="1:18" ht="15.75" customHeight="1" x14ac:dyDescent="0.2">
      <c r="A109" s="99"/>
      <c r="B109" s="93"/>
      <c r="C109" s="101"/>
      <c r="D109" s="95"/>
      <c r="E109" s="158"/>
      <c r="F109" s="168"/>
      <c r="G109" s="102"/>
      <c r="H109" s="64"/>
      <c r="I109" s="97"/>
      <c r="J109" s="106"/>
      <c r="K109" s="64"/>
      <c r="L109" s="97"/>
      <c r="M109" s="106"/>
      <c r="N109" s="71"/>
      <c r="O109" s="72"/>
      <c r="Q109" s="97"/>
      <c r="R109" s="182"/>
    </row>
    <row r="110" spans="1:18" ht="15.75" customHeight="1" x14ac:dyDescent="0.2">
      <c r="A110" s="99"/>
      <c r="B110" s="93"/>
      <c r="C110" s="101"/>
      <c r="D110" s="95"/>
      <c r="E110" s="158"/>
      <c r="F110" s="168"/>
      <c r="G110" s="102"/>
      <c r="H110" s="64"/>
      <c r="I110" s="97"/>
      <c r="J110" s="106"/>
      <c r="K110" s="64"/>
      <c r="L110" s="97"/>
      <c r="M110" s="106"/>
      <c r="N110" s="71"/>
      <c r="O110" s="72"/>
      <c r="Q110" s="97"/>
      <c r="R110" s="182"/>
    </row>
    <row r="111" spans="1:18" ht="15.75" customHeight="1" x14ac:dyDescent="0.2">
      <c r="A111" s="99"/>
      <c r="B111" s="93"/>
      <c r="C111" s="101"/>
      <c r="D111" s="95"/>
      <c r="E111" s="158"/>
      <c r="F111" s="168"/>
      <c r="G111" s="102"/>
      <c r="H111" s="64"/>
      <c r="I111" s="97"/>
      <c r="J111" s="106"/>
      <c r="K111" s="64"/>
      <c r="L111" s="97"/>
      <c r="M111" s="106"/>
      <c r="N111" s="71"/>
      <c r="O111" s="72"/>
      <c r="Q111" s="97"/>
      <c r="R111" s="182"/>
    </row>
    <row r="112" spans="1:18" ht="15.75" customHeight="1" x14ac:dyDescent="0.2">
      <c r="A112" s="99"/>
      <c r="B112" s="93"/>
      <c r="C112" s="101"/>
      <c r="D112" s="95"/>
      <c r="E112" s="158"/>
      <c r="F112" s="168"/>
      <c r="G112" s="102"/>
      <c r="H112" s="64"/>
      <c r="I112" s="97"/>
      <c r="J112" s="106"/>
      <c r="K112" s="64"/>
      <c r="L112" s="97"/>
      <c r="M112" s="106"/>
      <c r="N112" s="71"/>
      <c r="O112" s="72"/>
      <c r="Q112" s="97"/>
      <c r="R112" s="182"/>
    </row>
    <row r="113" spans="1:26" ht="15.75" customHeight="1" x14ac:dyDescent="0.2">
      <c r="A113" s="99"/>
      <c r="B113" s="93"/>
      <c r="C113" s="101"/>
      <c r="D113" s="95"/>
      <c r="E113" s="158"/>
      <c r="F113" s="168"/>
      <c r="G113" s="102"/>
      <c r="H113" s="64"/>
      <c r="I113" s="97"/>
      <c r="J113" s="106"/>
      <c r="K113" s="64"/>
      <c r="L113" s="97"/>
      <c r="M113" s="106"/>
      <c r="N113" s="71"/>
      <c r="O113" s="72"/>
      <c r="Q113" s="97"/>
      <c r="R113" s="182"/>
    </row>
    <row r="114" spans="1:26" ht="15.75" customHeight="1" x14ac:dyDescent="0.2">
      <c r="A114" s="99"/>
      <c r="B114" s="93"/>
      <c r="C114" s="101"/>
      <c r="D114" s="95"/>
      <c r="E114" s="158"/>
      <c r="F114" s="168"/>
      <c r="G114" s="102"/>
      <c r="H114" s="64"/>
      <c r="I114" s="97"/>
      <c r="J114" s="106"/>
      <c r="K114" s="64"/>
      <c r="L114" s="97"/>
      <c r="M114" s="106"/>
      <c r="N114" s="71"/>
      <c r="O114" s="72"/>
      <c r="R114" s="182"/>
    </row>
    <row r="115" spans="1:26" ht="15.75" customHeight="1" x14ac:dyDescent="0.2">
      <c r="A115" s="99"/>
      <c r="B115" s="93"/>
      <c r="C115" s="101"/>
      <c r="D115" s="95"/>
      <c r="E115" s="158"/>
      <c r="F115" s="168"/>
      <c r="G115" s="102"/>
      <c r="H115" s="64"/>
      <c r="I115" s="97"/>
      <c r="J115" s="103"/>
      <c r="K115" s="64"/>
      <c r="L115" s="97"/>
      <c r="M115" s="103"/>
      <c r="N115" s="71"/>
      <c r="O115" s="72"/>
      <c r="R115" s="145"/>
    </row>
    <row r="116" spans="1:26" ht="15.75" customHeight="1" x14ac:dyDescent="0.2">
      <c r="A116" s="99"/>
      <c r="B116" s="93"/>
      <c r="C116" s="101"/>
      <c r="D116" s="104"/>
      <c r="E116" s="158"/>
      <c r="F116" s="168"/>
      <c r="G116" s="102"/>
      <c r="H116" s="64"/>
      <c r="I116" s="97"/>
      <c r="J116" s="103"/>
      <c r="K116" s="64"/>
      <c r="L116" s="97"/>
      <c r="M116" s="103"/>
      <c r="N116" s="71"/>
      <c r="O116" s="72"/>
    </row>
    <row r="117" spans="1:26" ht="15.75" customHeight="1" x14ac:dyDescent="0.25">
      <c r="A117" s="127"/>
      <c r="B117" s="107"/>
      <c r="C117" s="101"/>
      <c r="D117" s="124"/>
      <c r="E117" s="158"/>
      <c r="F117" s="168"/>
      <c r="G117" s="102"/>
      <c r="H117" s="64"/>
      <c r="I117" s="97"/>
      <c r="J117" s="103"/>
      <c r="K117" s="64"/>
      <c r="L117" s="97"/>
      <c r="M117" s="103"/>
      <c r="N117" s="71"/>
      <c r="O117" s="72"/>
    </row>
    <row r="118" spans="1:26" ht="15.75" customHeight="1" thickBot="1" x14ac:dyDescent="0.25">
      <c r="A118" s="92"/>
      <c r="B118" s="93"/>
      <c r="C118" s="128"/>
      <c r="D118" s="124"/>
      <c r="E118" s="157"/>
      <c r="F118" s="167"/>
      <c r="G118" s="105"/>
      <c r="H118" s="73"/>
      <c r="I118" s="97"/>
      <c r="J118" s="103"/>
      <c r="K118" s="64"/>
      <c r="L118" s="97"/>
      <c r="M118" s="103"/>
      <c r="N118" s="71"/>
      <c r="O118" s="72"/>
    </row>
    <row r="119" spans="1:26" ht="15.75" customHeight="1" x14ac:dyDescent="0.2">
      <c r="A119" s="92"/>
      <c r="B119" s="93"/>
      <c r="C119" s="128"/>
      <c r="D119" s="189"/>
      <c r="E119" s="157"/>
      <c r="F119" s="167"/>
      <c r="G119" s="105"/>
      <c r="H119" s="66"/>
      <c r="I119" s="97"/>
      <c r="J119" s="103"/>
      <c r="K119" s="64"/>
      <c r="L119" s="97"/>
      <c r="M119" s="103"/>
      <c r="N119" s="71"/>
      <c r="O119" s="72"/>
    </row>
    <row r="120" spans="1:26" s="11" customFormat="1" ht="15.75" customHeight="1" x14ac:dyDescent="0.25">
      <c r="A120" s="186"/>
      <c r="B120" s="187"/>
      <c r="C120" s="188"/>
      <c r="D120" s="95"/>
      <c r="E120" s="195"/>
      <c r="F120" s="192"/>
      <c r="G120" s="193"/>
      <c r="H120" s="194"/>
      <c r="I120" s="97"/>
      <c r="J120" s="106"/>
      <c r="K120" s="64"/>
      <c r="L120" s="97"/>
      <c r="M120" s="106"/>
      <c r="N120" s="71"/>
      <c r="O120" s="72"/>
      <c r="R120" s="173"/>
      <c r="S120" s="42"/>
      <c r="T120" s="7"/>
      <c r="U120" s="7"/>
      <c r="V120" s="7"/>
      <c r="W120" s="7"/>
    </row>
    <row r="121" spans="1:26" ht="15.75" customHeight="1" x14ac:dyDescent="0.25">
      <c r="A121" s="92"/>
      <c r="B121" s="93"/>
      <c r="C121" s="94"/>
      <c r="D121" s="95"/>
      <c r="E121" s="157"/>
      <c r="F121" s="167"/>
      <c r="G121" s="105"/>
      <c r="H121" s="64"/>
      <c r="I121" s="97"/>
      <c r="J121" s="106"/>
      <c r="K121" s="64"/>
      <c r="L121" s="97"/>
      <c r="M121" s="106"/>
      <c r="N121" s="71"/>
      <c r="O121" s="72"/>
      <c r="R121" s="174"/>
      <c r="S121" s="42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">
      <c r="A122" s="92"/>
      <c r="B122" s="93"/>
      <c r="C122" s="94"/>
      <c r="D122" s="95"/>
      <c r="E122" s="158"/>
      <c r="F122" s="167"/>
      <c r="G122" s="105"/>
      <c r="H122" s="64"/>
      <c r="I122" s="97"/>
      <c r="J122" s="106"/>
      <c r="K122" s="64"/>
      <c r="L122" s="97"/>
      <c r="M122" s="106"/>
      <c r="N122" s="71"/>
      <c r="O122" s="72"/>
    </row>
    <row r="123" spans="1:26" ht="15.75" customHeight="1" x14ac:dyDescent="0.2">
      <c r="A123" s="92"/>
      <c r="B123" s="93"/>
      <c r="C123" s="94"/>
      <c r="D123" s="95"/>
      <c r="E123" s="158"/>
      <c r="F123" s="167"/>
      <c r="G123" s="105"/>
      <c r="H123" s="64"/>
      <c r="I123" s="97"/>
      <c r="J123" s="106"/>
      <c r="K123" s="64"/>
      <c r="L123" s="97"/>
      <c r="M123" s="106"/>
      <c r="N123" s="71"/>
      <c r="O123" s="72"/>
      <c r="R123" s="173" t="s">
        <v>113</v>
      </c>
    </row>
    <row r="124" spans="1:26" ht="15.75" customHeight="1" x14ac:dyDescent="0.2">
      <c r="A124" s="92"/>
      <c r="B124" s="93"/>
      <c r="C124" s="94"/>
      <c r="D124" s="95"/>
      <c r="E124" s="158"/>
      <c r="F124" s="167"/>
      <c r="G124" s="105"/>
      <c r="H124" s="64"/>
      <c r="I124" s="97"/>
      <c r="J124" s="106"/>
      <c r="K124" s="120">
        <f>700*2.5*0.4</f>
        <v>700</v>
      </c>
      <c r="L124" s="97"/>
      <c r="M124" s="106"/>
      <c r="N124" s="71"/>
      <c r="O124" s="120"/>
      <c r="R124" s="173"/>
    </row>
    <row r="125" spans="1:26" ht="15.75" customHeight="1" x14ac:dyDescent="0.25">
      <c r="A125" s="125"/>
      <c r="B125" s="126"/>
      <c r="C125" s="94"/>
      <c r="D125" s="124"/>
      <c r="E125" s="157"/>
      <c r="F125" s="167"/>
      <c r="G125" s="105"/>
      <c r="H125" s="64"/>
      <c r="I125" s="112"/>
      <c r="J125" s="106"/>
      <c r="K125" s="138"/>
      <c r="L125" s="112"/>
      <c r="M125" s="106"/>
      <c r="N125" s="71"/>
      <c r="O125" s="138"/>
    </row>
    <row r="126" spans="1:26" ht="15.75" customHeight="1" thickBot="1" x14ac:dyDescent="0.25">
      <c r="A126" s="108"/>
      <c r="B126" s="109"/>
      <c r="C126" s="128"/>
      <c r="D126" s="220"/>
      <c r="E126" s="157"/>
      <c r="F126" s="167"/>
      <c r="G126" s="105"/>
      <c r="H126" s="73"/>
      <c r="I126" s="97"/>
      <c r="J126" s="106"/>
      <c r="K126" s="65">
        <f>SUM(K121:K123)</f>
        <v>0</v>
      </c>
      <c r="L126" s="97"/>
      <c r="M126" s="106"/>
      <c r="N126" s="71"/>
      <c r="O126" s="65">
        <f>SUM(O121:O123)</f>
        <v>0</v>
      </c>
      <c r="R126" s="173"/>
    </row>
    <row r="127" spans="1:26" s="11" customFormat="1" ht="15.75" customHeight="1" thickBot="1" x14ac:dyDescent="0.3">
      <c r="A127" s="217"/>
      <c r="B127" s="218"/>
      <c r="C127" s="219"/>
      <c r="D127" s="227"/>
      <c r="E127" s="221"/>
      <c r="F127" s="222"/>
      <c r="G127" s="223"/>
      <c r="H127" s="68"/>
      <c r="I127" s="97"/>
      <c r="J127" s="106"/>
      <c r="K127" s="133"/>
      <c r="L127" s="97"/>
      <c r="M127" s="106"/>
      <c r="N127" s="71"/>
      <c r="O127" s="133"/>
      <c r="R127" s="7"/>
      <c r="S127" s="7"/>
      <c r="U127" s="7"/>
      <c r="V127" s="7"/>
    </row>
    <row r="128" spans="1:26" ht="15.75" customHeight="1" x14ac:dyDescent="0.25">
      <c r="A128" s="224"/>
      <c r="B128" s="225"/>
      <c r="C128" s="226"/>
      <c r="D128" s="124"/>
      <c r="E128" s="228"/>
      <c r="F128" s="229"/>
      <c r="G128" s="230"/>
      <c r="H128" s="231"/>
      <c r="I128" s="97"/>
      <c r="J128" s="106"/>
      <c r="K128" s="64"/>
      <c r="L128" s="97"/>
      <c r="M128" s="106"/>
      <c r="N128" s="71"/>
      <c r="O128" s="72"/>
      <c r="R128" s="7"/>
      <c r="T128" s="175"/>
    </row>
    <row r="129" spans="1:20" ht="15.75" customHeight="1" x14ac:dyDescent="0.25">
      <c r="A129" s="92"/>
      <c r="B129" s="93"/>
      <c r="C129" s="94"/>
      <c r="D129" s="95"/>
      <c r="E129" s="159"/>
      <c r="F129" s="167"/>
      <c r="G129" s="105"/>
      <c r="H129" s="64"/>
      <c r="I129" s="112"/>
      <c r="J129" s="106"/>
      <c r="K129" s="64"/>
      <c r="L129" s="112"/>
      <c r="M129" s="106"/>
      <c r="N129" s="71"/>
      <c r="O129" s="72"/>
      <c r="R129" s="173"/>
      <c r="T129" s="175"/>
    </row>
    <row r="130" spans="1:20" ht="15.75" customHeight="1" x14ac:dyDescent="0.25">
      <c r="A130" s="92"/>
      <c r="B130" s="93"/>
      <c r="C130" s="94"/>
      <c r="D130" s="95"/>
      <c r="E130" s="159"/>
      <c r="F130" s="167"/>
      <c r="G130" s="105"/>
      <c r="H130" s="64"/>
      <c r="I130" s="112"/>
      <c r="J130" s="106"/>
      <c r="K130" s="64"/>
      <c r="L130" s="112"/>
      <c r="M130" s="106"/>
      <c r="N130" s="71"/>
      <c r="O130" s="72"/>
      <c r="R130" s="173"/>
    </row>
    <row r="131" spans="1:20" ht="15.75" customHeight="1" x14ac:dyDescent="0.25">
      <c r="A131" s="92"/>
      <c r="B131" s="93"/>
      <c r="C131" s="94"/>
      <c r="D131" s="95"/>
      <c r="E131" s="158"/>
      <c r="F131" s="167"/>
      <c r="G131" s="105"/>
      <c r="H131" s="64"/>
      <c r="I131" s="112"/>
      <c r="J131" s="106"/>
      <c r="K131" s="64"/>
      <c r="L131" s="112"/>
      <c r="M131" s="106"/>
      <c r="N131" s="71"/>
      <c r="O131" s="72"/>
      <c r="R131" s="173" t="s">
        <v>113</v>
      </c>
    </row>
    <row r="132" spans="1:20" ht="15.75" customHeight="1" x14ac:dyDescent="0.25">
      <c r="A132" s="92"/>
      <c r="B132" s="93"/>
      <c r="C132" s="94"/>
      <c r="D132" s="95"/>
      <c r="E132" s="158"/>
      <c r="F132" s="167"/>
      <c r="G132" s="105"/>
      <c r="H132" s="120"/>
      <c r="I132" s="112"/>
      <c r="J132" s="106"/>
      <c r="K132" s="120"/>
      <c r="L132" s="112"/>
      <c r="M132" s="106"/>
      <c r="N132" s="71"/>
      <c r="O132" s="120"/>
      <c r="R132" s="173">
        <f>1800*4*0.25</f>
        <v>1800</v>
      </c>
    </row>
    <row r="133" spans="1:20" ht="15.75" customHeight="1" x14ac:dyDescent="0.2">
      <c r="A133" s="92"/>
      <c r="B133" s="93"/>
      <c r="C133" s="94"/>
      <c r="D133" s="124"/>
      <c r="E133" s="157"/>
      <c r="F133" s="167"/>
      <c r="G133" s="105"/>
      <c r="H133" s="137"/>
      <c r="I133" s="97"/>
      <c r="J133" s="106"/>
      <c r="K133" s="138"/>
      <c r="L133" s="97"/>
      <c r="M133" s="106"/>
      <c r="N133" s="71"/>
      <c r="O133" s="138"/>
      <c r="R133" s="173"/>
    </row>
    <row r="134" spans="1:20" ht="15.75" customHeight="1" thickBot="1" x14ac:dyDescent="0.25">
      <c r="A134" s="92"/>
      <c r="B134" s="93"/>
      <c r="C134" s="94"/>
      <c r="D134" s="124"/>
      <c r="E134" s="157"/>
      <c r="F134" s="167"/>
      <c r="G134" s="105"/>
      <c r="H134" s="65"/>
      <c r="I134" s="97"/>
      <c r="J134" s="106"/>
      <c r="K134" s="65">
        <f>SUM(K129:K131)</f>
        <v>0</v>
      </c>
      <c r="L134" s="97"/>
      <c r="M134" s="106"/>
      <c r="N134" s="71"/>
      <c r="O134" s="65">
        <f>SUM(O129:O131)</f>
        <v>0</v>
      </c>
    </row>
    <row r="135" spans="1:20" ht="15.75" customHeight="1" x14ac:dyDescent="0.2">
      <c r="A135" s="92"/>
      <c r="B135" s="93"/>
      <c r="C135" s="94"/>
      <c r="D135" s="189"/>
      <c r="E135" s="157"/>
      <c r="F135" s="167"/>
      <c r="G135" s="105"/>
      <c r="H135" s="133"/>
      <c r="I135" s="97"/>
      <c r="J135" s="106"/>
      <c r="K135" s="133"/>
      <c r="L135" s="97"/>
      <c r="M135" s="106"/>
      <c r="N135" s="71"/>
      <c r="O135" s="133"/>
    </row>
    <row r="136" spans="1:20" ht="15.75" customHeight="1" x14ac:dyDescent="0.25">
      <c r="A136" s="186"/>
      <c r="B136" s="187"/>
      <c r="C136" s="188"/>
      <c r="D136" s="104"/>
      <c r="E136" s="185"/>
      <c r="F136" s="192"/>
      <c r="G136" s="193"/>
      <c r="H136" s="194"/>
      <c r="I136" s="97"/>
      <c r="J136" s="106"/>
      <c r="K136" s="64"/>
      <c r="L136" s="97"/>
      <c r="M136" s="106"/>
      <c r="N136" s="71"/>
      <c r="O136" s="72"/>
    </row>
    <row r="137" spans="1:20" ht="15.75" customHeight="1" x14ac:dyDescent="0.2">
      <c r="A137" s="99"/>
      <c r="B137" s="100"/>
      <c r="C137" s="101"/>
      <c r="D137" s="95"/>
      <c r="E137" s="158"/>
      <c r="F137" s="168"/>
      <c r="G137" s="102"/>
      <c r="H137" s="64"/>
      <c r="I137" s="97"/>
      <c r="J137" s="103"/>
      <c r="K137" s="64"/>
      <c r="L137" s="97"/>
      <c r="M137" s="103"/>
      <c r="N137" s="71"/>
      <c r="O137" s="72"/>
    </row>
    <row r="138" spans="1:20" ht="15.75" customHeight="1" x14ac:dyDescent="0.2">
      <c r="A138" s="99"/>
      <c r="B138" s="100"/>
      <c r="C138" s="101"/>
      <c r="D138" s="95"/>
      <c r="E138" s="158"/>
      <c r="F138" s="168"/>
      <c r="G138" s="102"/>
      <c r="H138" s="64"/>
      <c r="I138" s="97"/>
      <c r="J138" s="103"/>
      <c r="K138" s="64"/>
      <c r="L138" s="97"/>
      <c r="M138" s="103"/>
      <c r="N138" s="71"/>
      <c r="O138" s="72"/>
    </row>
    <row r="139" spans="1:20" ht="15.75" customHeight="1" x14ac:dyDescent="0.2">
      <c r="A139" s="99"/>
      <c r="B139" s="100"/>
      <c r="C139" s="101"/>
      <c r="D139" s="104"/>
      <c r="E139" s="158"/>
      <c r="F139" s="168"/>
      <c r="G139" s="102"/>
      <c r="H139" s="64"/>
      <c r="I139" s="97"/>
      <c r="J139" s="103"/>
      <c r="K139" s="64"/>
      <c r="L139" s="97"/>
      <c r="M139" s="103"/>
      <c r="N139" s="71"/>
      <c r="O139" s="72"/>
    </row>
    <row r="140" spans="1:20" ht="15.75" customHeight="1" x14ac:dyDescent="0.2">
      <c r="A140" s="99"/>
      <c r="B140" s="100"/>
      <c r="C140" s="101"/>
      <c r="D140" s="104"/>
      <c r="E140" s="158"/>
      <c r="F140" s="168"/>
      <c r="G140" s="143"/>
      <c r="H140" s="64"/>
      <c r="I140" s="97"/>
      <c r="J140" s="103"/>
      <c r="K140" s="64"/>
      <c r="L140" s="97"/>
      <c r="M140" s="103"/>
      <c r="N140" s="71"/>
      <c r="O140" s="72"/>
      <c r="R140" s="173" t="s">
        <v>114</v>
      </c>
    </row>
    <row r="141" spans="1:20" ht="15.75" customHeight="1" x14ac:dyDescent="0.2">
      <c r="A141" s="99"/>
      <c r="B141" s="100"/>
      <c r="C141" s="101"/>
      <c r="D141" s="104"/>
      <c r="E141" s="158"/>
      <c r="F141" s="168"/>
      <c r="G141" s="143"/>
      <c r="H141" s="64"/>
      <c r="I141" s="97"/>
      <c r="J141" s="103"/>
      <c r="K141" s="64"/>
      <c r="L141" s="97"/>
      <c r="M141" s="103"/>
      <c r="N141" s="71"/>
      <c r="O141" s="72"/>
      <c r="R141" s="173" t="s">
        <v>115</v>
      </c>
    </row>
    <row r="142" spans="1:20" ht="15.75" customHeight="1" x14ac:dyDescent="0.2">
      <c r="A142" s="99"/>
      <c r="B142" s="100"/>
      <c r="C142" s="101"/>
      <c r="D142" s="104"/>
      <c r="E142" s="158"/>
      <c r="F142" s="168"/>
      <c r="G142" s="143"/>
      <c r="H142" s="64"/>
      <c r="I142" s="97"/>
      <c r="J142" s="103"/>
      <c r="K142" s="64"/>
      <c r="L142" s="97"/>
      <c r="M142" s="103"/>
      <c r="N142" s="71"/>
      <c r="O142" s="72"/>
      <c r="R142" s="173" t="s">
        <v>116</v>
      </c>
    </row>
    <row r="143" spans="1:20" ht="15.75" customHeight="1" x14ac:dyDescent="0.2">
      <c r="A143" s="99"/>
      <c r="B143" s="100"/>
      <c r="C143" s="101"/>
      <c r="D143" s="104"/>
      <c r="E143" s="183"/>
      <c r="F143" s="168"/>
      <c r="G143" s="143"/>
      <c r="H143" s="64"/>
      <c r="I143" s="97"/>
      <c r="J143" s="103"/>
      <c r="K143" s="64"/>
      <c r="L143" s="97"/>
      <c r="M143" s="103"/>
      <c r="N143" s="71"/>
      <c r="O143" s="72"/>
    </row>
    <row r="144" spans="1:20" ht="15.75" customHeight="1" x14ac:dyDescent="0.2">
      <c r="A144" s="99"/>
      <c r="B144" s="100"/>
      <c r="C144" s="101"/>
      <c r="D144" s="104"/>
      <c r="E144" s="158"/>
      <c r="F144" s="168"/>
      <c r="G144" s="143"/>
      <c r="H144" s="64"/>
      <c r="I144" s="97"/>
      <c r="J144" s="103"/>
      <c r="K144" s="64"/>
      <c r="L144" s="97"/>
      <c r="M144" s="103"/>
      <c r="N144" s="71"/>
      <c r="O144" s="72"/>
    </row>
    <row r="145" spans="1:18" ht="15.75" customHeight="1" x14ac:dyDescent="0.2">
      <c r="A145" s="99"/>
      <c r="B145" s="100"/>
      <c r="C145" s="101"/>
      <c r="D145" s="104"/>
      <c r="E145" s="158"/>
      <c r="F145" s="168"/>
      <c r="G145" s="143"/>
      <c r="H145" s="64"/>
      <c r="I145" s="97"/>
      <c r="J145" s="103"/>
      <c r="K145" s="64"/>
      <c r="L145" s="97"/>
      <c r="M145" s="103"/>
      <c r="N145" s="71"/>
      <c r="O145" s="72"/>
    </row>
    <row r="146" spans="1:18" ht="15.75" customHeight="1" x14ac:dyDescent="0.2">
      <c r="A146" s="99"/>
      <c r="B146" s="100"/>
      <c r="C146" s="101"/>
      <c r="D146" s="104"/>
      <c r="E146" s="158"/>
      <c r="F146" s="168"/>
      <c r="G146" s="143"/>
      <c r="H146" s="64"/>
      <c r="I146" s="97"/>
      <c r="J146" s="103"/>
      <c r="K146" s="64"/>
      <c r="L146" s="97"/>
      <c r="M146" s="103"/>
      <c r="N146" s="71"/>
      <c r="O146" s="72"/>
    </row>
    <row r="147" spans="1:18" ht="15.75" customHeight="1" x14ac:dyDescent="0.2">
      <c r="A147" s="99"/>
      <c r="B147" s="100"/>
      <c r="C147" s="101"/>
      <c r="D147" s="104"/>
      <c r="E147" s="158"/>
      <c r="F147" s="168"/>
      <c r="G147" s="143"/>
      <c r="H147" s="64"/>
      <c r="I147" s="97"/>
      <c r="J147" s="103"/>
      <c r="K147" s="64"/>
      <c r="L147" s="97"/>
      <c r="M147" s="103"/>
      <c r="N147" s="71"/>
      <c r="O147" s="72"/>
      <c r="R147" s="173" t="s">
        <v>115</v>
      </c>
    </row>
    <row r="148" spans="1:18" ht="15.75" customHeight="1" x14ac:dyDescent="0.2">
      <c r="A148" s="99"/>
      <c r="B148" s="100"/>
      <c r="C148" s="101"/>
      <c r="D148" s="104"/>
      <c r="E148" s="158"/>
      <c r="F148" s="168"/>
      <c r="G148" s="143"/>
      <c r="H148" s="64"/>
      <c r="I148" s="97"/>
      <c r="J148" s="103"/>
      <c r="K148" s="64"/>
      <c r="L148" s="97"/>
      <c r="M148" s="103"/>
      <c r="N148" s="71"/>
      <c r="O148" s="72"/>
      <c r="R148" s="173" t="s">
        <v>116</v>
      </c>
    </row>
    <row r="149" spans="1:18" ht="15.75" customHeight="1" x14ac:dyDescent="0.2">
      <c r="A149" s="99"/>
      <c r="B149" s="100"/>
      <c r="C149" s="101"/>
      <c r="D149" s="104"/>
      <c r="E149" s="183"/>
      <c r="F149" s="168"/>
      <c r="G149" s="143"/>
      <c r="H149" s="64"/>
      <c r="I149" s="97"/>
      <c r="J149" s="103"/>
      <c r="K149" s="64"/>
      <c r="L149" s="97"/>
      <c r="M149" s="103"/>
      <c r="N149" s="71"/>
      <c r="O149" s="72"/>
    </row>
    <row r="150" spans="1:18" ht="15.75" customHeight="1" x14ac:dyDescent="0.2">
      <c r="A150" s="99"/>
      <c r="B150" s="100"/>
      <c r="C150" s="101"/>
      <c r="D150" s="104"/>
      <c r="E150" s="158"/>
      <c r="F150" s="168"/>
      <c r="G150" s="143"/>
      <c r="H150" s="64"/>
      <c r="I150" s="97"/>
      <c r="J150" s="103"/>
      <c r="K150" s="64"/>
      <c r="L150" s="97"/>
      <c r="M150" s="103"/>
      <c r="N150" s="71"/>
      <c r="O150" s="72"/>
    </row>
    <row r="151" spans="1:18" ht="15.75" customHeight="1" x14ac:dyDescent="0.2">
      <c r="A151" s="99"/>
      <c r="B151" s="100"/>
      <c r="C151" s="101"/>
      <c r="D151" s="104"/>
      <c r="E151" s="158"/>
      <c r="F151" s="168"/>
      <c r="G151" s="143"/>
      <c r="H151" s="64"/>
      <c r="I151" s="97"/>
      <c r="J151" s="103"/>
      <c r="K151" s="64"/>
      <c r="L151" s="97"/>
      <c r="M151" s="103"/>
      <c r="N151" s="71"/>
      <c r="O151" s="72"/>
    </row>
    <row r="152" spans="1:18" ht="15.75" customHeight="1" x14ac:dyDescent="0.2">
      <c r="A152" s="99"/>
      <c r="B152" s="100"/>
      <c r="C152" s="101"/>
      <c r="D152" s="104"/>
      <c r="E152" s="158"/>
      <c r="F152" s="168"/>
      <c r="G152" s="143"/>
      <c r="H152" s="64"/>
      <c r="I152" s="97"/>
      <c r="J152" s="103"/>
      <c r="K152" s="64"/>
      <c r="L152" s="97"/>
      <c r="M152" s="103"/>
      <c r="N152" s="71"/>
      <c r="O152" s="72"/>
      <c r="R152" s="173" t="s">
        <v>116</v>
      </c>
    </row>
    <row r="153" spans="1:18" ht="15.75" customHeight="1" x14ac:dyDescent="0.2">
      <c r="A153" s="99"/>
      <c r="B153" s="100"/>
      <c r="C153" s="101"/>
      <c r="D153" s="104"/>
      <c r="E153" s="158"/>
      <c r="F153" s="168"/>
      <c r="G153" s="143"/>
      <c r="H153" s="64"/>
      <c r="I153" s="97"/>
      <c r="J153" s="103"/>
      <c r="K153" s="64"/>
      <c r="L153" s="97"/>
      <c r="M153" s="103"/>
      <c r="N153" s="71"/>
      <c r="O153" s="72"/>
      <c r="R153" s="173"/>
    </row>
    <row r="154" spans="1:18" ht="15.75" customHeight="1" x14ac:dyDescent="0.2">
      <c r="A154" s="99"/>
      <c r="B154" s="100"/>
      <c r="C154" s="101"/>
      <c r="D154" s="104"/>
      <c r="E154" s="158"/>
      <c r="F154" s="168"/>
      <c r="G154" s="143"/>
      <c r="H154" s="64"/>
      <c r="I154" s="97"/>
      <c r="J154" s="103"/>
      <c r="K154" s="64"/>
      <c r="L154" s="97"/>
      <c r="M154" s="103"/>
      <c r="N154" s="71"/>
      <c r="O154" s="72"/>
    </row>
    <row r="155" spans="1:18" ht="15.75" customHeight="1" x14ac:dyDescent="0.2">
      <c r="A155" s="99"/>
      <c r="B155" s="100"/>
      <c r="C155" s="101"/>
      <c r="D155" s="104"/>
      <c r="E155" s="158"/>
      <c r="F155" s="168"/>
      <c r="G155" s="143"/>
      <c r="H155" s="64"/>
      <c r="I155" s="97"/>
      <c r="J155" s="103"/>
      <c r="K155" s="64"/>
      <c r="L155" s="97"/>
      <c r="M155" s="103"/>
      <c r="N155" s="71"/>
      <c r="O155" s="72"/>
    </row>
    <row r="156" spans="1:18" ht="15.75" customHeight="1" x14ac:dyDescent="0.2">
      <c r="A156" s="99"/>
      <c r="B156" s="100"/>
      <c r="C156" s="101"/>
      <c r="D156" s="104"/>
      <c r="E156" s="158"/>
      <c r="F156" s="168"/>
      <c r="G156" s="143"/>
      <c r="H156" s="64"/>
      <c r="I156" s="97"/>
      <c r="J156" s="103"/>
      <c r="K156" s="64"/>
      <c r="L156" s="97"/>
      <c r="M156" s="103"/>
      <c r="N156" s="71"/>
      <c r="O156" s="72"/>
      <c r="R156" s="173" t="s">
        <v>114</v>
      </c>
    </row>
    <row r="157" spans="1:18" ht="15.75" customHeight="1" x14ac:dyDescent="0.2">
      <c r="A157" s="99"/>
      <c r="B157" s="100"/>
      <c r="C157" s="101"/>
      <c r="D157" s="104"/>
      <c r="E157" s="158"/>
      <c r="F157" s="168"/>
      <c r="G157" s="143"/>
      <c r="H157" s="64"/>
      <c r="I157" s="97"/>
      <c r="J157" s="103"/>
      <c r="K157" s="64"/>
      <c r="L157" s="97"/>
      <c r="M157" s="103"/>
      <c r="N157" s="71"/>
      <c r="O157" s="72"/>
      <c r="R157" s="173"/>
    </row>
    <row r="158" spans="1:18" ht="15.75" customHeight="1" x14ac:dyDescent="0.2">
      <c r="A158" s="99"/>
      <c r="B158" s="100"/>
      <c r="C158" s="101"/>
      <c r="D158" s="149"/>
      <c r="E158" s="158"/>
      <c r="F158" s="168"/>
      <c r="G158" s="143"/>
      <c r="H158" s="64"/>
      <c r="I158" s="97"/>
      <c r="J158" s="103"/>
      <c r="K158" s="64"/>
      <c r="L158" s="97"/>
      <c r="M158" s="103"/>
      <c r="N158" s="71"/>
      <c r="O158" s="72"/>
    </row>
    <row r="159" spans="1:18" s="151" customFormat="1" ht="15.75" customHeight="1" x14ac:dyDescent="0.25">
      <c r="A159" s="146"/>
      <c r="B159" s="147"/>
      <c r="C159" s="148"/>
      <c r="D159" s="95"/>
      <c r="E159" s="160"/>
      <c r="F159" s="167"/>
      <c r="G159" s="141"/>
      <c r="H159" s="64"/>
      <c r="J159" s="152"/>
      <c r="K159" s="150"/>
      <c r="M159" s="152"/>
      <c r="N159" s="153"/>
      <c r="O159" s="154"/>
      <c r="R159" s="155"/>
    </row>
    <row r="160" spans="1:18" s="151" customFormat="1" ht="15.75" customHeight="1" x14ac:dyDescent="0.25">
      <c r="A160" s="146"/>
      <c r="B160" s="147"/>
      <c r="C160" s="94"/>
      <c r="D160" s="95"/>
      <c r="E160" s="157"/>
      <c r="F160" s="167"/>
      <c r="G160" s="141"/>
      <c r="H160" s="64"/>
      <c r="J160" s="152"/>
      <c r="K160" s="184"/>
      <c r="M160" s="152"/>
      <c r="N160" s="153"/>
      <c r="O160" s="184"/>
      <c r="R160" s="155"/>
    </row>
    <row r="161" spans="1:18" s="151" customFormat="1" ht="15.75" customHeight="1" x14ac:dyDescent="0.25">
      <c r="A161" s="146"/>
      <c r="B161" s="147"/>
      <c r="C161" s="94"/>
      <c r="D161" s="95"/>
      <c r="E161" s="157"/>
      <c r="F161" s="167"/>
      <c r="G161" s="141"/>
      <c r="H161" s="64"/>
      <c r="J161" s="152"/>
      <c r="K161" s="184"/>
      <c r="M161" s="152"/>
      <c r="N161" s="153"/>
      <c r="O161" s="184"/>
      <c r="R161" s="155"/>
    </row>
    <row r="162" spans="1:18" ht="15.75" customHeight="1" x14ac:dyDescent="0.2">
      <c r="A162" s="92"/>
      <c r="B162" s="93"/>
      <c r="C162" s="94"/>
      <c r="D162" s="124"/>
      <c r="E162" s="157"/>
      <c r="F162" s="167"/>
      <c r="G162" s="105"/>
      <c r="H162" s="120"/>
      <c r="I162" s="97"/>
      <c r="J162" s="106"/>
      <c r="K162" s="120"/>
      <c r="L162" s="97"/>
      <c r="M162" s="106"/>
      <c r="N162" s="71"/>
      <c r="O162" s="120"/>
    </row>
    <row r="163" spans="1:18" ht="15.75" customHeight="1" thickBot="1" x14ac:dyDescent="0.25">
      <c r="A163" s="92"/>
      <c r="B163" s="93"/>
      <c r="C163" s="94"/>
      <c r="D163" s="95"/>
      <c r="E163" s="157"/>
      <c r="F163" s="167"/>
      <c r="G163" s="105"/>
      <c r="H163" s="65"/>
      <c r="I163" s="97"/>
      <c r="J163" s="106"/>
      <c r="K163" s="65">
        <f>SUM(K137:K149)</f>
        <v>0</v>
      </c>
      <c r="L163" s="97"/>
      <c r="M163" s="106"/>
      <c r="N163" s="71"/>
      <c r="O163" s="65">
        <f>SUM(O137:O149)</f>
        <v>0</v>
      </c>
    </row>
    <row r="164" spans="1:18" ht="15.75" customHeight="1" x14ac:dyDescent="0.2">
      <c r="A164" s="92"/>
      <c r="B164" s="93"/>
      <c r="C164" s="94"/>
      <c r="D164" s="189"/>
      <c r="E164" s="157"/>
      <c r="F164" s="167"/>
      <c r="G164" s="105"/>
      <c r="H164" s="66"/>
      <c r="I164" s="97"/>
      <c r="J164" s="106"/>
      <c r="K164" s="66"/>
      <c r="L164" s="97"/>
      <c r="M164" s="106"/>
      <c r="N164" s="71"/>
      <c r="O164" s="74"/>
    </row>
    <row r="165" spans="1:18" ht="15.75" customHeight="1" x14ac:dyDescent="0.25">
      <c r="A165" s="186"/>
      <c r="B165" s="187"/>
      <c r="C165" s="188"/>
      <c r="D165" s="124"/>
      <c r="E165" s="185"/>
      <c r="F165" s="192"/>
      <c r="G165" s="193"/>
      <c r="H165" s="194"/>
      <c r="I165" s="97"/>
      <c r="J165" s="106"/>
      <c r="K165" s="64"/>
      <c r="L165" s="97"/>
      <c r="M165" s="106"/>
      <c r="N165" s="71"/>
      <c r="O165" s="72"/>
    </row>
    <row r="166" spans="1:18" ht="15.75" customHeight="1" x14ac:dyDescent="0.25">
      <c r="A166" s="125"/>
      <c r="B166" s="126"/>
      <c r="C166" s="94"/>
      <c r="D166" s="95"/>
      <c r="E166" s="157"/>
      <c r="F166" s="167"/>
      <c r="G166" s="105"/>
      <c r="H166" s="64"/>
      <c r="I166" s="97"/>
      <c r="J166" s="106"/>
      <c r="K166" s="64"/>
      <c r="L166" s="97"/>
      <c r="M166" s="106"/>
      <c r="N166" s="71"/>
      <c r="O166" s="72"/>
    </row>
    <row r="167" spans="1:18" ht="15.75" customHeight="1" x14ac:dyDescent="0.2">
      <c r="A167" s="92"/>
      <c r="B167" s="93"/>
      <c r="C167" s="94"/>
      <c r="D167" s="95"/>
      <c r="E167" s="157"/>
      <c r="F167" s="168"/>
      <c r="G167" s="105"/>
      <c r="H167" s="64"/>
      <c r="I167" s="97"/>
      <c r="J167" s="106"/>
      <c r="K167" s="64"/>
      <c r="L167" s="97"/>
      <c r="M167" s="106"/>
      <c r="N167" s="71"/>
      <c r="O167" s="72"/>
    </row>
    <row r="168" spans="1:18" ht="15.75" customHeight="1" x14ac:dyDescent="0.2">
      <c r="A168" s="92"/>
      <c r="B168" s="93"/>
      <c r="C168" s="94"/>
      <c r="D168" s="95"/>
      <c r="E168" s="158"/>
      <c r="F168" s="168"/>
      <c r="G168" s="105"/>
      <c r="H168" s="64"/>
      <c r="I168" s="97"/>
      <c r="J168" s="106"/>
      <c r="K168" s="67"/>
      <c r="L168" s="97"/>
      <c r="M168" s="106"/>
      <c r="N168" s="71">
        <f>F168+M168</f>
        <v>0</v>
      </c>
      <c r="O168" s="75"/>
      <c r="R168" s="173" t="s">
        <v>117</v>
      </c>
    </row>
    <row r="169" spans="1:18" ht="15.75" customHeight="1" x14ac:dyDescent="0.2">
      <c r="A169" s="92"/>
      <c r="B169" s="93"/>
      <c r="C169" s="94"/>
      <c r="D169" s="104"/>
      <c r="E169" s="158"/>
      <c r="F169" s="168"/>
      <c r="G169" s="105"/>
      <c r="H169" s="64"/>
      <c r="I169" s="97"/>
      <c r="J169" s="106"/>
      <c r="K169" s="67"/>
      <c r="L169" s="97"/>
      <c r="M169" s="106"/>
      <c r="N169" s="71"/>
      <c r="O169" s="75"/>
      <c r="R169" s="173" t="s">
        <v>118</v>
      </c>
    </row>
    <row r="170" spans="1:18" ht="15.75" customHeight="1" x14ac:dyDescent="0.2">
      <c r="A170" s="99"/>
      <c r="B170" s="100"/>
      <c r="C170" s="101"/>
      <c r="D170" s="104"/>
      <c r="E170" s="158"/>
      <c r="F170" s="168"/>
      <c r="G170" s="143"/>
      <c r="H170" s="64"/>
      <c r="I170" s="97"/>
      <c r="J170" s="103"/>
      <c r="K170" s="64"/>
      <c r="L170" s="97"/>
      <c r="M170" s="103"/>
      <c r="N170" s="71">
        <f>F170+M170</f>
        <v>0</v>
      </c>
      <c r="O170" s="72"/>
      <c r="R170" t="s">
        <v>101</v>
      </c>
    </row>
    <row r="171" spans="1:18" ht="15.75" customHeight="1" x14ac:dyDescent="0.2">
      <c r="A171" s="99"/>
      <c r="B171" s="100"/>
      <c r="C171" s="101"/>
      <c r="D171" s="104"/>
      <c r="E171" s="158"/>
      <c r="F171" s="168"/>
      <c r="G171" s="143"/>
      <c r="H171" s="64"/>
      <c r="I171" s="97"/>
      <c r="J171" s="103"/>
      <c r="K171" s="64"/>
      <c r="L171" s="97"/>
      <c r="M171" s="103"/>
      <c r="N171" s="71"/>
      <c r="O171" s="72"/>
      <c r="R171" s="173" t="s">
        <v>101</v>
      </c>
    </row>
    <row r="172" spans="1:18" ht="15.75" customHeight="1" x14ac:dyDescent="0.2">
      <c r="A172" s="99"/>
      <c r="B172" s="100"/>
      <c r="C172" s="101"/>
      <c r="D172" s="104"/>
      <c r="E172" s="158"/>
      <c r="F172" s="168"/>
      <c r="G172" s="143"/>
      <c r="H172" s="64"/>
      <c r="I172" s="97"/>
      <c r="J172" s="103"/>
      <c r="K172" s="64"/>
      <c r="L172" s="97"/>
      <c r="M172" s="103"/>
      <c r="N172" s="71"/>
      <c r="O172" s="72"/>
      <c r="R172" s="173" t="s">
        <v>119</v>
      </c>
    </row>
    <row r="173" spans="1:18" ht="15.75" customHeight="1" x14ac:dyDescent="0.2">
      <c r="A173" s="99"/>
      <c r="B173" s="100"/>
      <c r="C173" s="101"/>
      <c r="D173" s="104"/>
      <c r="E173" s="158"/>
      <c r="F173" s="168"/>
      <c r="G173" s="143"/>
      <c r="H173" s="64"/>
      <c r="I173" s="97"/>
      <c r="J173" s="103"/>
      <c r="K173" s="64"/>
      <c r="L173" s="97"/>
      <c r="M173" s="103"/>
      <c r="N173" s="71"/>
      <c r="O173" s="72"/>
      <c r="R173" s="173" t="s">
        <v>111</v>
      </c>
    </row>
    <row r="174" spans="1:18" ht="15.75" customHeight="1" x14ac:dyDescent="0.2">
      <c r="A174" s="99"/>
      <c r="B174" s="100"/>
      <c r="C174" s="101"/>
      <c r="D174" s="104"/>
      <c r="E174" s="158"/>
      <c r="F174" s="168"/>
      <c r="G174" s="143"/>
      <c r="H174" s="64"/>
      <c r="I174" s="97"/>
      <c r="J174" s="103"/>
      <c r="K174" s="64"/>
      <c r="L174" s="97"/>
      <c r="M174" s="103"/>
      <c r="N174" s="71"/>
      <c r="O174" s="72"/>
      <c r="R174" s="173" t="s">
        <v>111</v>
      </c>
    </row>
    <row r="175" spans="1:18" ht="15.75" customHeight="1" x14ac:dyDescent="0.2">
      <c r="A175" s="99"/>
      <c r="B175" s="100"/>
      <c r="C175" s="101"/>
      <c r="D175" s="104"/>
      <c r="E175" s="158"/>
      <c r="F175" s="168"/>
      <c r="G175" s="143"/>
      <c r="H175" s="64"/>
      <c r="I175" s="97"/>
      <c r="J175" s="103"/>
      <c r="K175" s="64"/>
      <c r="L175" s="97"/>
      <c r="M175" s="103"/>
      <c r="N175" s="71"/>
      <c r="O175" s="72"/>
      <c r="R175" s="173" t="s">
        <v>111</v>
      </c>
    </row>
    <row r="176" spans="1:18" ht="15.75" customHeight="1" x14ac:dyDescent="0.2">
      <c r="A176" s="99"/>
      <c r="B176" s="100"/>
      <c r="C176" s="101"/>
      <c r="D176" s="104"/>
      <c r="E176" s="158"/>
      <c r="F176" s="168"/>
      <c r="G176" s="143"/>
      <c r="H176" s="64"/>
      <c r="I176" s="97"/>
      <c r="J176" s="103"/>
      <c r="K176" s="64"/>
      <c r="L176" s="97"/>
      <c r="M176" s="103"/>
      <c r="N176" s="71"/>
      <c r="O176" s="72"/>
      <c r="R176" s="173" t="s">
        <v>104</v>
      </c>
    </row>
    <row r="177" spans="1:18" ht="15.75" customHeight="1" x14ac:dyDescent="0.2">
      <c r="A177" s="99"/>
      <c r="B177" s="100"/>
      <c r="C177" s="101"/>
      <c r="D177" s="122"/>
      <c r="E177" s="158"/>
      <c r="F177" s="168"/>
      <c r="G177" s="143"/>
      <c r="H177" s="64"/>
      <c r="I177" s="97"/>
      <c r="J177" s="103"/>
      <c r="K177" s="64"/>
      <c r="L177" s="97"/>
      <c r="M177" s="103"/>
      <c r="N177" s="71"/>
      <c r="O177" s="72"/>
      <c r="R177" s="145"/>
    </row>
    <row r="178" spans="1:18" ht="15.75" customHeight="1" thickBot="1" x14ac:dyDescent="0.25">
      <c r="A178" s="12"/>
      <c r="B178" s="13"/>
      <c r="C178" s="6"/>
      <c r="D178" s="122"/>
      <c r="E178" s="156"/>
      <c r="F178" s="167"/>
      <c r="G178" s="9"/>
      <c r="H178" s="65"/>
      <c r="J178" s="10"/>
      <c r="K178" s="65">
        <f>SUM(K167:K177)</f>
        <v>0</v>
      </c>
      <c r="M178" s="10"/>
      <c r="N178" s="71"/>
      <c r="O178" s="65">
        <f>SUM(O167:O177)</f>
        <v>0</v>
      </c>
    </row>
    <row r="179" spans="1:18" ht="15.75" customHeight="1" x14ac:dyDescent="0.2">
      <c r="A179" s="12"/>
      <c r="B179" s="13"/>
      <c r="C179" s="6"/>
      <c r="D179" s="189"/>
      <c r="E179" s="156"/>
      <c r="F179" s="167"/>
      <c r="G179" s="9"/>
      <c r="H179" s="133"/>
      <c r="J179" s="139"/>
      <c r="K179" s="133"/>
      <c r="M179" s="139"/>
      <c r="N179" s="132"/>
      <c r="O179" s="133"/>
    </row>
    <row r="180" spans="1:18" ht="15.75" customHeight="1" x14ac:dyDescent="0.25">
      <c r="A180" s="186"/>
      <c r="B180" s="187"/>
      <c r="C180" s="188"/>
      <c r="D180" s="124"/>
      <c r="E180" s="185"/>
      <c r="F180" s="192"/>
      <c r="G180" s="193"/>
      <c r="H180" s="194"/>
      <c r="I180" s="97"/>
      <c r="J180" s="106"/>
      <c r="K180" s="64"/>
      <c r="L180" s="97"/>
      <c r="M180" s="106"/>
      <c r="N180" s="71"/>
      <c r="O180" s="72"/>
    </row>
    <row r="181" spans="1:18" ht="15.75" customHeight="1" x14ac:dyDescent="0.25">
      <c r="A181" s="125"/>
      <c r="B181" s="126"/>
      <c r="C181" s="94"/>
      <c r="D181" s="95"/>
      <c r="E181" s="157"/>
      <c r="F181" s="167"/>
      <c r="G181" s="105"/>
      <c r="H181" s="64"/>
      <c r="I181" s="97"/>
      <c r="J181" s="106"/>
      <c r="K181" s="64"/>
      <c r="L181" s="97"/>
      <c r="M181" s="106"/>
      <c r="N181" s="71"/>
      <c r="O181" s="72"/>
    </row>
    <row r="182" spans="1:18" ht="15.75" customHeight="1" x14ac:dyDescent="0.2">
      <c r="A182" s="92"/>
      <c r="B182" s="93"/>
      <c r="C182" s="94"/>
      <c r="D182" s="95"/>
      <c r="E182" s="157"/>
      <c r="F182" s="167"/>
      <c r="G182" s="105"/>
      <c r="H182" s="64"/>
      <c r="I182" s="97"/>
      <c r="J182" s="106"/>
      <c r="K182" s="129"/>
      <c r="L182" s="97"/>
      <c r="M182" s="106"/>
      <c r="N182" s="71"/>
      <c r="O182" s="140"/>
    </row>
    <row r="183" spans="1:18" ht="15.75" customHeight="1" x14ac:dyDescent="0.2">
      <c r="A183" s="92"/>
      <c r="B183" s="93"/>
      <c r="C183" s="94"/>
      <c r="D183" s="95"/>
      <c r="E183" s="158"/>
      <c r="F183" s="167"/>
      <c r="G183" s="105"/>
      <c r="H183" s="64"/>
      <c r="I183" s="97"/>
      <c r="J183" s="106"/>
      <c r="K183" s="129"/>
      <c r="L183" s="97"/>
      <c r="M183" s="106"/>
      <c r="N183" s="71"/>
      <c r="O183" s="72"/>
      <c r="R183" t="s">
        <v>100</v>
      </c>
    </row>
    <row r="184" spans="1:18" ht="15.75" customHeight="1" x14ac:dyDescent="0.2">
      <c r="A184" s="92"/>
      <c r="B184" s="93"/>
      <c r="C184" s="94"/>
      <c r="D184" s="95"/>
      <c r="E184" s="158"/>
      <c r="F184" s="167"/>
      <c r="G184" s="105"/>
      <c r="H184" s="64"/>
      <c r="I184" s="97"/>
      <c r="J184" s="106"/>
      <c r="K184" s="129"/>
      <c r="L184" s="97"/>
      <c r="M184" s="106"/>
      <c r="N184" s="71"/>
      <c r="O184" s="72"/>
      <c r="R184" t="s">
        <v>99</v>
      </c>
    </row>
    <row r="185" spans="1:18" ht="15.75" customHeight="1" x14ac:dyDescent="0.2">
      <c r="A185" s="92"/>
      <c r="B185" s="93"/>
      <c r="C185" s="94"/>
      <c r="D185" s="95"/>
      <c r="E185" s="158"/>
      <c r="F185" s="167"/>
      <c r="G185" s="105"/>
      <c r="H185" s="64"/>
      <c r="I185" s="97"/>
      <c r="J185" s="106"/>
      <c r="K185" s="129"/>
      <c r="L185" s="97"/>
      <c r="M185" s="106"/>
      <c r="N185" s="71"/>
      <c r="O185" s="72"/>
    </row>
    <row r="186" spans="1:18" ht="15.75" customHeight="1" x14ac:dyDescent="0.2">
      <c r="A186" s="92"/>
      <c r="B186" s="93"/>
      <c r="C186" s="94"/>
      <c r="D186" s="95"/>
      <c r="E186" s="158"/>
      <c r="F186" s="167"/>
      <c r="G186" s="105"/>
      <c r="H186" s="64"/>
      <c r="I186" s="97"/>
      <c r="J186" s="106"/>
      <c r="K186" s="129"/>
      <c r="L186" s="97"/>
      <c r="M186" s="106"/>
      <c r="N186" s="71"/>
      <c r="O186" s="72"/>
      <c r="R186" t="s">
        <v>107</v>
      </c>
    </row>
    <row r="187" spans="1:18" ht="15.75" customHeight="1" x14ac:dyDescent="0.2">
      <c r="A187" s="92"/>
      <c r="B187" s="93"/>
      <c r="C187" s="94"/>
      <c r="D187" s="95"/>
      <c r="E187" s="158"/>
      <c r="F187" s="167"/>
      <c r="G187" s="105"/>
      <c r="H187" s="64"/>
      <c r="I187" s="97"/>
      <c r="J187" s="106"/>
      <c r="K187" s="129"/>
      <c r="L187" s="97"/>
      <c r="M187" s="106"/>
      <c r="N187" s="71"/>
      <c r="O187" s="72"/>
    </row>
    <row r="188" spans="1:18" ht="15.75" customHeight="1" x14ac:dyDescent="0.2">
      <c r="A188" s="92"/>
      <c r="B188" s="93"/>
      <c r="C188" s="94"/>
      <c r="D188" s="122"/>
      <c r="E188" s="161"/>
      <c r="F188" s="168"/>
      <c r="G188" s="105"/>
      <c r="H188" s="129"/>
      <c r="I188" s="97"/>
      <c r="J188" s="106"/>
      <c r="K188" s="67"/>
      <c r="L188" s="97"/>
      <c r="M188" s="106"/>
      <c r="N188" s="71"/>
      <c r="O188" s="75"/>
    </row>
    <row r="189" spans="1:18" ht="15.75" customHeight="1" thickBot="1" x14ac:dyDescent="0.25">
      <c r="A189" s="12"/>
      <c r="B189" s="13"/>
      <c r="C189" s="6"/>
      <c r="D189" s="122"/>
      <c r="E189" s="156"/>
      <c r="F189" s="167"/>
      <c r="G189" s="9"/>
      <c r="H189" s="65"/>
      <c r="J189" s="10"/>
      <c r="K189" s="65">
        <f>SUM(K188:K188)</f>
        <v>0</v>
      </c>
      <c r="M189" s="10"/>
      <c r="N189" s="71"/>
      <c r="O189" s="65">
        <f>SUM(O188:O188)</f>
        <v>0</v>
      </c>
    </row>
    <row r="190" spans="1:18" ht="15.75" customHeight="1" x14ac:dyDescent="0.2">
      <c r="A190" s="12"/>
      <c r="B190" s="13"/>
      <c r="C190" s="6"/>
      <c r="D190" s="189"/>
      <c r="E190" s="156"/>
      <c r="F190" s="167"/>
      <c r="G190" s="9"/>
      <c r="H190" s="133"/>
      <c r="J190" s="139"/>
      <c r="K190" s="133"/>
      <c r="M190" s="139"/>
      <c r="N190" s="132"/>
      <c r="O190" s="133"/>
    </row>
    <row r="191" spans="1:18" ht="15.75" customHeight="1" x14ac:dyDescent="0.25">
      <c r="A191" s="186"/>
      <c r="B191" s="187"/>
      <c r="C191" s="188"/>
      <c r="D191" s="124"/>
      <c r="E191" s="185"/>
      <c r="F191" s="192"/>
      <c r="G191" s="193"/>
      <c r="H191" s="194"/>
      <c r="I191" s="97"/>
      <c r="J191" s="106"/>
      <c r="K191" s="64"/>
      <c r="L191" s="97"/>
      <c r="M191" s="106"/>
      <c r="N191" s="71"/>
      <c r="O191" s="72"/>
    </row>
    <row r="192" spans="1:18" s="97" customFormat="1" ht="15.75" customHeight="1" x14ac:dyDescent="0.25">
      <c r="A192" s="125"/>
      <c r="B192" s="126"/>
      <c r="C192" s="94"/>
      <c r="D192" s="95"/>
      <c r="E192" s="157"/>
      <c r="F192" s="167"/>
      <c r="G192" s="105"/>
      <c r="H192" s="64"/>
      <c r="J192" s="106"/>
      <c r="K192" s="120"/>
      <c r="M192" s="106"/>
      <c r="N192" s="71"/>
      <c r="O192" s="72"/>
      <c r="R192" s="145"/>
    </row>
    <row r="193" spans="1:18" ht="15.75" customHeight="1" x14ac:dyDescent="0.2">
      <c r="A193" s="92"/>
      <c r="B193" s="93"/>
      <c r="C193" s="94"/>
      <c r="D193" s="95"/>
      <c r="E193" s="157"/>
      <c r="F193" s="167"/>
      <c r="G193" s="105"/>
      <c r="H193" s="64"/>
      <c r="I193" s="97"/>
      <c r="J193" s="106"/>
      <c r="K193" s="120"/>
      <c r="L193" s="97"/>
      <c r="M193" s="106"/>
      <c r="N193" s="71">
        <f>F193+M193</f>
        <v>0</v>
      </c>
      <c r="O193" s="72">
        <f>G193*N193</f>
        <v>0</v>
      </c>
    </row>
    <row r="194" spans="1:18" ht="15.75" customHeight="1" x14ac:dyDescent="0.2">
      <c r="A194" s="92"/>
      <c r="B194" s="93"/>
      <c r="C194" s="94"/>
      <c r="D194" s="95"/>
      <c r="E194" s="157"/>
      <c r="F194" s="167"/>
      <c r="G194" s="105"/>
      <c r="H194" s="64"/>
      <c r="I194" s="97"/>
      <c r="J194" s="106"/>
      <c r="K194" s="120"/>
      <c r="L194" s="97"/>
      <c r="M194" s="106"/>
      <c r="N194" s="71"/>
      <c r="O194" s="72"/>
      <c r="R194" s="173" t="s">
        <v>112</v>
      </c>
    </row>
    <row r="195" spans="1:18" ht="15.75" customHeight="1" x14ac:dyDescent="0.2">
      <c r="A195" s="92"/>
      <c r="B195" s="93"/>
      <c r="C195" s="94"/>
      <c r="D195" s="95"/>
      <c r="E195" s="157"/>
      <c r="F195" s="167"/>
      <c r="G195" s="105"/>
      <c r="H195" s="64"/>
      <c r="I195" s="97"/>
      <c r="J195" s="106"/>
      <c r="K195" s="120"/>
      <c r="L195" s="97"/>
      <c r="M195" s="106"/>
      <c r="N195" s="71"/>
      <c r="O195" s="72"/>
      <c r="R195" s="173" t="s">
        <v>112</v>
      </c>
    </row>
    <row r="196" spans="1:18" ht="15.75" customHeight="1" x14ac:dyDescent="0.2">
      <c r="A196" s="92"/>
      <c r="B196" s="93"/>
      <c r="C196" s="94"/>
      <c r="D196" s="95"/>
      <c r="E196" s="157"/>
      <c r="F196" s="167"/>
      <c r="G196" s="105"/>
      <c r="H196" s="64"/>
      <c r="I196" s="97"/>
      <c r="J196" s="106"/>
      <c r="K196" s="120"/>
      <c r="L196" s="97"/>
      <c r="M196" s="106"/>
      <c r="N196" s="71">
        <f>F196+M196</f>
        <v>0</v>
      </c>
      <c r="O196" s="72">
        <f>G196*N196</f>
        <v>0</v>
      </c>
      <c r="R196" s="173" t="s">
        <v>112</v>
      </c>
    </row>
    <row r="197" spans="1:18" ht="15.75" customHeight="1" x14ac:dyDescent="0.2">
      <c r="A197" s="92"/>
      <c r="B197" s="93"/>
      <c r="C197" s="94"/>
      <c r="D197" s="95"/>
      <c r="E197" s="157"/>
      <c r="F197" s="167"/>
      <c r="G197" s="105"/>
      <c r="H197" s="64"/>
      <c r="I197" s="97"/>
      <c r="J197" s="106"/>
      <c r="K197" s="120"/>
      <c r="L197" s="97"/>
      <c r="M197" s="106"/>
      <c r="N197" s="71"/>
      <c r="O197" s="72"/>
      <c r="R197" s="173" t="s">
        <v>112</v>
      </c>
    </row>
    <row r="198" spans="1:18" ht="15.75" customHeight="1" x14ac:dyDescent="0.2">
      <c r="A198" s="92"/>
      <c r="B198" s="93"/>
      <c r="C198" s="94"/>
      <c r="D198" s="95"/>
      <c r="E198" s="157"/>
      <c r="F198" s="167"/>
      <c r="G198" s="105"/>
      <c r="H198" s="64"/>
      <c r="I198" s="97"/>
      <c r="J198" s="106"/>
      <c r="K198" s="120"/>
      <c r="L198" s="97"/>
      <c r="M198" s="106"/>
      <c r="N198" s="71"/>
      <c r="O198" s="72"/>
      <c r="R198" s="173" t="s">
        <v>112</v>
      </c>
    </row>
    <row r="199" spans="1:18" ht="15.75" customHeight="1" x14ac:dyDescent="0.2">
      <c r="A199" s="92"/>
      <c r="B199" s="93"/>
      <c r="C199" s="94"/>
      <c r="D199" s="95"/>
      <c r="E199" s="157"/>
      <c r="F199" s="167"/>
      <c r="G199" s="105"/>
      <c r="H199" s="64"/>
      <c r="I199" s="97"/>
      <c r="J199" s="106"/>
      <c r="K199" s="120"/>
      <c r="L199" s="97"/>
      <c r="M199" s="106"/>
      <c r="N199" s="71"/>
      <c r="O199" s="72"/>
      <c r="R199" s="173" t="s">
        <v>112</v>
      </c>
    </row>
    <row r="200" spans="1:18" ht="15.75" customHeight="1" x14ac:dyDescent="0.2">
      <c r="A200" s="92"/>
      <c r="B200" s="93"/>
      <c r="C200" s="94"/>
      <c r="D200" s="95"/>
      <c r="E200" s="157"/>
      <c r="F200" s="167"/>
      <c r="G200" s="105"/>
      <c r="H200" s="64"/>
      <c r="I200" s="97"/>
      <c r="J200" s="106"/>
      <c r="K200" s="120"/>
      <c r="L200" s="97"/>
      <c r="M200" s="106"/>
      <c r="N200" s="71"/>
      <c r="O200" s="72"/>
      <c r="R200" s="173" t="s">
        <v>112</v>
      </c>
    </row>
    <row r="201" spans="1:18" ht="15.75" customHeight="1" x14ac:dyDescent="0.2">
      <c r="A201" s="92"/>
      <c r="B201" s="93"/>
      <c r="C201" s="94"/>
      <c r="D201" s="95"/>
      <c r="E201" s="157"/>
      <c r="F201" s="167"/>
      <c r="G201" s="105"/>
      <c r="H201" s="64"/>
      <c r="I201" s="97"/>
      <c r="J201" s="106"/>
      <c r="K201" s="120"/>
      <c r="L201" s="97"/>
      <c r="M201" s="106"/>
      <c r="N201" s="71"/>
      <c r="O201" s="72"/>
      <c r="R201" s="173" t="s">
        <v>112</v>
      </c>
    </row>
    <row r="202" spans="1:18" ht="15.75" customHeight="1" x14ac:dyDescent="0.2">
      <c r="A202" s="92"/>
      <c r="B202" s="93"/>
      <c r="C202" s="94"/>
      <c r="D202" s="95"/>
      <c r="E202" s="157"/>
      <c r="F202" s="167"/>
      <c r="G202" s="105"/>
      <c r="H202" s="64"/>
      <c r="I202" s="97"/>
      <c r="J202" s="106"/>
      <c r="K202" s="120"/>
      <c r="L202" s="97"/>
      <c r="M202" s="106"/>
      <c r="N202" s="71"/>
      <c r="O202" s="72"/>
      <c r="R202" s="173" t="s">
        <v>112</v>
      </c>
    </row>
    <row r="203" spans="1:18" ht="15.75" customHeight="1" x14ac:dyDescent="0.2">
      <c r="A203" s="92"/>
      <c r="B203" s="93"/>
      <c r="C203" s="94"/>
      <c r="D203" s="95"/>
      <c r="E203" s="157"/>
      <c r="F203" s="167"/>
      <c r="G203" s="105"/>
      <c r="H203" s="64"/>
      <c r="I203" s="97"/>
      <c r="J203" s="106"/>
      <c r="K203" s="120"/>
      <c r="L203" s="97"/>
      <c r="M203" s="106"/>
      <c r="N203" s="71"/>
      <c r="O203" s="72"/>
      <c r="R203" s="173" t="s">
        <v>112</v>
      </c>
    </row>
    <row r="204" spans="1:18" ht="15.75" customHeight="1" x14ac:dyDescent="0.2">
      <c r="A204" s="92"/>
      <c r="B204" s="93"/>
      <c r="C204" s="94"/>
      <c r="D204" s="95"/>
      <c r="E204" s="157"/>
      <c r="F204" s="167"/>
      <c r="G204" s="105"/>
      <c r="H204" s="64"/>
      <c r="I204" s="97"/>
      <c r="J204" s="106"/>
      <c r="K204" s="120"/>
      <c r="L204" s="97"/>
      <c r="M204" s="106"/>
      <c r="N204" s="71"/>
      <c r="O204" s="72"/>
      <c r="R204" s="173"/>
    </row>
    <row r="205" spans="1:18" ht="15.75" customHeight="1" x14ac:dyDescent="0.2">
      <c r="A205" s="92"/>
      <c r="B205" s="93"/>
      <c r="C205" s="94"/>
      <c r="D205" s="122"/>
      <c r="E205" s="161"/>
      <c r="F205" s="168"/>
      <c r="G205" s="105"/>
      <c r="H205" s="64"/>
      <c r="I205" s="97"/>
      <c r="J205" s="106"/>
      <c r="K205" s="67"/>
      <c r="L205" s="97"/>
      <c r="M205" s="106"/>
      <c r="N205" s="71"/>
      <c r="O205" s="75"/>
    </row>
    <row r="206" spans="1:18" ht="15.75" customHeight="1" thickBot="1" x14ac:dyDescent="0.25">
      <c r="A206" s="12"/>
      <c r="B206" s="13"/>
      <c r="C206" s="6"/>
      <c r="D206" s="122"/>
      <c r="E206" s="156"/>
      <c r="F206" s="167"/>
      <c r="G206" s="9"/>
      <c r="H206" s="65"/>
      <c r="J206" s="10"/>
      <c r="K206" s="65">
        <f>SUM(K191:K205)</f>
        <v>0</v>
      </c>
      <c r="M206" s="10"/>
      <c r="N206" s="71"/>
      <c r="O206" s="65">
        <f>SUM(O191:O205)</f>
        <v>0</v>
      </c>
    </row>
    <row r="207" spans="1:18" ht="15.75" customHeight="1" x14ac:dyDescent="0.2">
      <c r="A207" s="12"/>
      <c r="B207" s="13"/>
      <c r="C207" s="6"/>
      <c r="D207" s="189"/>
      <c r="E207" s="156"/>
      <c r="F207" s="167"/>
      <c r="G207" s="9"/>
      <c r="H207" s="133"/>
      <c r="J207" s="139"/>
      <c r="K207" s="133"/>
      <c r="M207" s="139"/>
      <c r="N207" s="132"/>
      <c r="O207" s="133"/>
    </row>
    <row r="208" spans="1:18" ht="15.75" customHeight="1" x14ac:dyDescent="0.25">
      <c r="A208" s="186"/>
      <c r="B208" s="187"/>
      <c r="C208" s="188"/>
      <c r="D208" s="124"/>
      <c r="E208" s="185"/>
      <c r="F208" s="192"/>
      <c r="G208" s="193"/>
      <c r="H208" s="194"/>
      <c r="I208" s="97"/>
      <c r="J208" s="106"/>
      <c r="K208" s="64"/>
      <c r="L208" s="97"/>
      <c r="M208" s="106"/>
      <c r="N208" s="71"/>
      <c r="O208" s="72"/>
    </row>
    <row r="209" spans="1:18" s="97" customFormat="1" ht="15.75" customHeight="1" x14ac:dyDescent="0.25">
      <c r="A209" s="125"/>
      <c r="B209" s="126"/>
      <c r="C209" s="94"/>
      <c r="D209" s="95"/>
      <c r="E209" s="157"/>
      <c r="F209" s="167"/>
      <c r="G209" s="105"/>
      <c r="H209" s="133"/>
      <c r="J209" s="198"/>
      <c r="K209" s="133"/>
      <c r="M209" s="198"/>
      <c r="N209" s="132"/>
      <c r="O209" s="133"/>
      <c r="R209" s="145"/>
    </row>
    <row r="210" spans="1:18" s="97" customFormat="1" ht="15.75" customHeight="1" x14ac:dyDescent="0.25">
      <c r="A210" s="125"/>
      <c r="B210" s="93"/>
      <c r="C210" s="94"/>
      <c r="D210" s="199"/>
      <c r="E210" s="157"/>
      <c r="F210" s="167"/>
      <c r="G210" s="105"/>
      <c r="H210" s="133"/>
      <c r="J210" s="198"/>
      <c r="K210" s="133"/>
      <c r="M210" s="198"/>
      <c r="N210" s="132"/>
      <c r="O210" s="133"/>
      <c r="R210" s="145"/>
    </row>
    <row r="211" spans="1:18" ht="15.75" customHeight="1" x14ac:dyDescent="0.2">
      <c r="A211" s="12"/>
      <c r="B211" s="13"/>
      <c r="C211" s="6"/>
      <c r="D211" s="199"/>
      <c r="E211" s="156"/>
      <c r="F211" s="167"/>
      <c r="G211" s="9"/>
      <c r="H211" s="133"/>
      <c r="J211" s="139"/>
      <c r="K211" s="133"/>
      <c r="M211" s="139"/>
      <c r="N211" s="132"/>
      <c r="O211" s="133"/>
    </row>
    <row r="212" spans="1:18" ht="15.75" customHeight="1" x14ac:dyDescent="0.2">
      <c r="A212" s="12"/>
      <c r="B212" s="13"/>
      <c r="C212" s="6"/>
      <c r="D212" s="122"/>
      <c r="E212" s="156"/>
      <c r="F212" s="167"/>
      <c r="G212" s="9"/>
      <c r="H212" s="133"/>
      <c r="J212" s="139"/>
      <c r="K212" s="133"/>
      <c r="M212" s="139"/>
      <c r="N212" s="132"/>
      <c r="O212" s="133"/>
    </row>
    <row r="213" spans="1:18" ht="15.75" customHeight="1" thickBot="1" x14ac:dyDescent="0.25">
      <c r="A213" s="12"/>
      <c r="B213" s="13"/>
      <c r="C213" s="6"/>
      <c r="D213" s="122"/>
      <c r="E213" s="156"/>
      <c r="F213" s="167"/>
      <c r="G213" s="9"/>
      <c r="H213" s="65"/>
      <c r="J213" s="10"/>
      <c r="K213" s="65">
        <f>SUM(K198:K212)</f>
        <v>0</v>
      </c>
      <c r="M213" s="10"/>
      <c r="N213" s="71"/>
      <c r="O213" s="65">
        <f>SUM(O198:O212)</f>
        <v>0</v>
      </c>
    </row>
    <row r="214" spans="1:18" ht="15.75" customHeight="1" x14ac:dyDescent="0.2">
      <c r="A214" s="12"/>
      <c r="B214" s="13"/>
      <c r="C214" s="6"/>
      <c r="D214" s="189"/>
      <c r="E214" s="156"/>
      <c r="F214" s="167"/>
      <c r="G214" s="9"/>
      <c r="H214" s="133"/>
      <c r="J214" s="139"/>
      <c r="K214" s="133"/>
      <c r="M214" s="139"/>
      <c r="N214" s="132"/>
      <c r="O214" s="133"/>
    </row>
    <row r="215" spans="1:18" ht="15.75" customHeight="1" x14ac:dyDescent="0.25">
      <c r="A215" s="186"/>
      <c r="B215" s="187"/>
      <c r="C215" s="188"/>
      <c r="D215" s="124"/>
      <c r="E215" s="185"/>
      <c r="F215" s="192"/>
      <c r="G215" s="193"/>
      <c r="H215" s="194"/>
      <c r="I215" s="97"/>
      <c r="J215" s="106"/>
      <c r="K215" s="64"/>
      <c r="L215" s="97"/>
      <c r="M215" s="106"/>
      <c r="N215" s="71"/>
      <c r="O215" s="72"/>
    </row>
    <row r="216" spans="1:18" s="97" customFormat="1" ht="15.75" customHeight="1" x14ac:dyDescent="0.25">
      <c r="A216" s="125"/>
      <c r="B216" s="126"/>
      <c r="C216" s="94"/>
      <c r="D216" s="95"/>
      <c r="E216" s="157"/>
      <c r="F216" s="167"/>
      <c r="G216" s="105"/>
      <c r="H216" s="120"/>
      <c r="J216" s="106"/>
      <c r="K216" s="120"/>
      <c r="M216" s="106"/>
      <c r="N216" s="71"/>
      <c r="O216" s="72"/>
      <c r="R216" s="145"/>
    </row>
    <row r="217" spans="1:18" ht="15.75" customHeight="1" x14ac:dyDescent="0.2">
      <c r="A217" s="92"/>
      <c r="B217" s="93"/>
      <c r="C217" s="94"/>
      <c r="D217" s="95"/>
      <c r="E217" s="157"/>
      <c r="F217" s="167"/>
      <c r="G217" s="105"/>
      <c r="H217" s="120"/>
      <c r="I217" s="97"/>
      <c r="J217" s="106"/>
      <c r="K217" s="120"/>
      <c r="L217" s="97"/>
      <c r="M217" s="106"/>
      <c r="N217" s="71"/>
      <c r="O217" s="72"/>
    </row>
    <row r="218" spans="1:18" ht="15.75" customHeight="1" x14ac:dyDescent="0.2">
      <c r="A218" s="92"/>
      <c r="B218" s="93"/>
      <c r="C218" s="94"/>
      <c r="D218" s="95"/>
      <c r="E218" s="157"/>
      <c r="F218" s="167"/>
      <c r="G218" s="105"/>
      <c r="H218" s="64"/>
      <c r="I218" s="97"/>
      <c r="J218" s="106"/>
      <c r="K218" s="120"/>
      <c r="L218" s="97"/>
      <c r="M218" s="106"/>
      <c r="N218" s="71"/>
      <c r="O218" s="72"/>
      <c r="R218" s="173" t="s">
        <v>123</v>
      </c>
    </row>
    <row r="219" spans="1:18" ht="15.75" customHeight="1" x14ac:dyDescent="0.2">
      <c r="A219" s="92"/>
      <c r="B219" s="93"/>
      <c r="C219" s="94"/>
      <c r="D219" s="95"/>
      <c r="E219" s="157"/>
      <c r="F219" s="167"/>
      <c r="G219" s="105"/>
      <c r="H219" s="120"/>
      <c r="I219" s="97"/>
      <c r="J219" s="106"/>
      <c r="K219" s="120"/>
      <c r="L219" s="97"/>
      <c r="M219" s="106"/>
      <c r="N219" s="71"/>
      <c r="O219" s="120"/>
      <c r="R219" s="173" t="s">
        <v>123</v>
      </c>
    </row>
    <row r="220" spans="1:18" ht="15.75" customHeight="1" x14ac:dyDescent="0.2">
      <c r="A220" s="92"/>
      <c r="B220" s="93"/>
      <c r="C220" s="94"/>
      <c r="D220" s="95"/>
      <c r="E220" s="157"/>
      <c r="F220" s="167"/>
      <c r="G220" s="105"/>
      <c r="H220" s="120"/>
      <c r="I220" s="97"/>
      <c r="J220" s="106"/>
      <c r="K220" s="120"/>
      <c r="L220" s="97"/>
      <c r="M220" s="106"/>
      <c r="N220" s="71"/>
      <c r="O220" s="120"/>
      <c r="R220" s="173"/>
    </row>
    <row r="221" spans="1:18" ht="15.75" customHeight="1" x14ac:dyDescent="0.2">
      <c r="A221" s="92"/>
      <c r="B221" s="93"/>
      <c r="C221" s="94"/>
      <c r="D221" s="95"/>
      <c r="E221" s="157"/>
      <c r="F221" s="167"/>
      <c r="G221" s="105"/>
      <c r="H221" s="120"/>
      <c r="I221" s="97"/>
      <c r="J221" s="106"/>
      <c r="K221" s="120"/>
      <c r="L221" s="97"/>
      <c r="M221" s="106"/>
      <c r="N221" s="71"/>
      <c r="O221" s="120"/>
      <c r="R221" s="173"/>
    </row>
    <row r="222" spans="1:18" ht="15.75" customHeight="1" x14ac:dyDescent="0.2">
      <c r="A222" s="92"/>
      <c r="B222" s="93"/>
      <c r="C222" s="94"/>
      <c r="D222" s="122"/>
      <c r="E222" s="157"/>
      <c r="F222" s="167"/>
      <c r="G222" s="105"/>
      <c r="H222" s="120"/>
      <c r="I222" s="97"/>
      <c r="J222" s="106"/>
      <c r="K222" s="120"/>
      <c r="L222" s="97"/>
      <c r="M222" s="106"/>
      <c r="N222" s="71"/>
      <c r="O222" s="120"/>
    </row>
    <row r="223" spans="1:18" ht="15.75" customHeight="1" thickBot="1" x14ac:dyDescent="0.25">
      <c r="A223" s="130"/>
      <c r="B223" s="131"/>
      <c r="C223" s="6"/>
      <c r="D223" s="122"/>
      <c r="E223" s="162"/>
      <c r="F223" s="167"/>
      <c r="G223" s="9"/>
      <c r="H223" s="65"/>
      <c r="J223" s="10"/>
      <c r="K223" s="65"/>
      <c r="M223" s="14"/>
      <c r="N223" s="71"/>
      <c r="O223" s="65"/>
    </row>
    <row r="224" spans="1:18" ht="15.75" customHeight="1" x14ac:dyDescent="0.2">
      <c r="A224" s="130"/>
      <c r="B224" s="131"/>
      <c r="C224" s="6"/>
      <c r="D224" s="189"/>
      <c r="E224" s="162"/>
      <c r="F224" s="167"/>
      <c r="G224" s="9"/>
      <c r="H224" s="133"/>
      <c r="J224" s="139"/>
      <c r="K224" s="133"/>
      <c r="M224" s="197"/>
      <c r="N224" s="132"/>
      <c r="O224" s="133"/>
    </row>
    <row r="225" spans="1:18" ht="15.75" customHeight="1" x14ac:dyDescent="0.25">
      <c r="A225" s="186"/>
      <c r="B225" s="187"/>
      <c r="C225" s="188"/>
      <c r="D225" s="124"/>
      <c r="E225" s="185"/>
      <c r="F225" s="192"/>
      <c r="G225" s="193"/>
      <c r="H225" s="194"/>
      <c r="I225" s="97"/>
      <c r="J225" s="106"/>
      <c r="K225" s="64"/>
      <c r="L225" s="97"/>
      <c r="M225" s="106"/>
      <c r="N225" s="71"/>
      <c r="O225" s="72"/>
    </row>
    <row r="226" spans="1:18" s="97" customFormat="1" ht="15.75" customHeight="1" x14ac:dyDescent="0.25">
      <c r="A226" s="125"/>
      <c r="B226" s="126"/>
      <c r="C226" s="94"/>
      <c r="D226" s="95"/>
      <c r="E226" s="157"/>
      <c r="F226" s="167"/>
      <c r="G226" s="105"/>
      <c r="H226" s="120"/>
      <c r="J226" s="106"/>
      <c r="K226" s="120"/>
      <c r="M226" s="106"/>
      <c r="N226" s="71"/>
      <c r="O226" s="72"/>
      <c r="R226" s="145"/>
    </row>
    <row r="227" spans="1:18" ht="15.75" customHeight="1" x14ac:dyDescent="0.2">
      <c r="A227" s="92"/>
      <c r="B227" s="93"/>
      <c r="C227" s="94"/>
      <c r="D227" s="95"/>
      <c r="E227" s="157"/>
      <c r="F227" s="167"/>
      <c r="G227" s="105"/>
      <c r="H227" s="120"/>
      <c r="I227" s="97"/>
      <c r="J227" s="106"/>
      <c r="K227" s="120"/>
      <c r="L227" s="97"/>
      <c r="M227" s="106"/>
      <c r="N227" s="71"/>
      <c r="O227" s="72"/>
    </row>
    <row r="228" spans="1:18" ht="15.75" customHeight="1" x14ac:dyDescent="0.2">
      <c r="A228" s="92"/>
      <c r="B228" s="93"/>
      <c r="C228" s="94"/>
      <c r="D228" s="95"/>
      <c r="E228" s="157"/>
      <c r="F228" s="167"/>
      <c r="G228" s="105"/>
      <c r="H228" s="64"/>
      <c r="I228" s="97"/>
      <c r="J228" s="106"/>
      <c r="K228" s="120"/>
      <c r="L228" s="97"/>
      <c r="M228" s="106"/>
      <c r="N228" s="71"/>
      <c r="O228" s="72"/>
      <c r="R228" s="173" t="s">
        <v>123</v>
      </c>
    </row>
    <row r="229" spans="1:18" ht="15.75" customHeight="1" x14ac:dyDescent="0.2">
      <c r="A229" s="92"/>
      <c r="B229" s="93"/>
      <c r="C229" s="94"/>
      <c r="D229" s="95"/>
      <c r="E229" s="158"/>
      <c r="F229" s="167"/>
      <c r="G229" s="105"/>
      <c r="H229" s="120"/>
      <c r="I229" s="97"/>
      <c r="J229" s="106"/>
      <c r="K229" s="120"/>
      <c r="L229" s="97"/>
      <c r="M229" s="106"/>
      <c r="N229" s="71"/>
      <c r="O229" s="120"/>
      <c r="R229" s="173" t="s">
        <v>123</v>
      </c>
    </row>
    <row r="230" spans="1:18" ht="15.75" customHeight="1" x14ac:dyDescent="0.2">
      <c r="A230" s="92"/>
      <c r="B230" s="93"/>
      <c r="C230" s="94"/>
      <c r="D230" s="95"/>
      <c r="E230" s="158"/>
      <c r="F230" s="167"/>
      <c r="G230" s="105"/>
      <c r="H230" s="120"/>
      <c r="I230" s="97"/>
      <c r="J230" s="106"/>
      <c r="K230" s="120"/>
      <c r="L230" s="97"/>
      <c r="M230" s="106"/>
      <c r="N230" s="71"/>
      <c r="O230" s="120"/>
      <c r="R230" s="173"/>
    </row>
    <row r="231" spans="1:18" ht="15.75" customHeight="1" x14ac:dyDescent="0.2">
      <c r="A231" s="92"/>
      <c r="B231" s="93"/>
      <c r="C231" s="94"/>
      <c r="D231" s="95"/>
      <c r="E231" s="158"/>
      <c r="F231" s="167"/>
      <c r="G231" s="105"/>
      <c r="H231" s="120"/>
      <c r="I231" s="97"/>
      <c r="J231" s="106"/>
      <c r="K231" s="120"/>
      <c r="L231" s="97"/>
      <c r="M231" s="106"/>
      <c r="N231" s="71"/>
      <c r="O231" s="120"/>
      <c r="R231" s="173"/>
    </row>
    <row r="232" spans="1:18" ht="15.75" customHeight="1" x14ac:dyDescent="0.2">
      <c r="A232" s="92"/>
      <c r="B232" s="93"/>
      <c r="C232" s="94"/>
      <c r="D232" s="95"/>
      <c r="E232" s="158"/>
      <c r="F232" s="167"/>
      <c r="G232" s="105"/>
      <c r="H232" s="120"/>
      <c r="I232" s="97"/>
      <c r="J232" s="106"/>
      <c r="K232" s="120"/>
      <c r="L232" s="97"/>
      <c r="M232" s="106"/>
      <c r="N232" s="71"/>
      <c r="O232" s="120"/>
      <c r="R232" s="173"/>
    </row>
    <row r="233" spans="1:18" ht="15.75" customHeight="1" x14ac:dyDescent="0.2">
      <c r="A233" s="92"/>
      <c r="B233" s="93"/>
      <c r="C233" s="94"/>
      <c r="D233" s="95"/>
      <c r="E233" s="158"/>
      <c r="F233" s="167"/>
      <c r="G233" s="105"/>
      <c r="H233" s="120"/>
      <c r="I233" s="97"/>
      <c r="J233" s="106"/>
      <c r="K233" s="120"/>
      <c r="L233" s="97"/>
      <c r="M233" s="106"/>
      <c r="N233" s="71"/>
      <c r="O233" s="120"/>
      <c r="R233" s="173"/>
    </row>
    <row r="234" spans="1:18" ht="15.75" customHeight="1" x14ac:dyDescent="0.2">
      <c r="A234" s="92"/>
      <c r="B234" s="93"/>
      <c r="C234" s="94"/>
      <c r="D234" s="95"/>
      <c r="E234" s="158"/>
      <c r="F234" s="167"/>
      <c r="G234" s="105"/>
      <c r="H234" s="120"/>
      <c r="I234" s="97"/>
      <c r="J234" s="106"/>
      <c r="K234" s="120"/>
      <c r="L234" s="97"/>
      <c r="M234" s="106"/>
      <c r="N234" s="71"/>
      <c r="O234" s="120"/>
      <c r="R234" s="173"/>
    </row>
    <row r="235" spans="1:18" ht="15.75" customHeight="1" x14ac:dyDescent="0.2">
      <c r="A235" s="92"/>
      <c r="B235" s="93"/>
      <c r="C235" s="94"/>
      <c r="D235" s="122"/>
      <c r="E235" s="157"/>
      <c r="F235" s="167"/>
      <c r="G235" s="105"/>
      <c r="H235" s="120"/>
      <c r="I235" s="97"/>
      <c r="J235" s="106"/>
      <c r="K235" s="120"/>
      <c r="L235" s="97"/>
      <c r="M235" s="106"/>
      <c r="N235" s="71"/>
      <c r="O235" s="120"/>
    </row>
    <row r="236" spans="1:18" ht="15.75" customHeight="1" thickBot="1" x14ac:dyDescent="0.25">
      <c r="A236" s="130"/>
      <c r="B236" s="131"/>
      <c r="C236" s="6"/>
      <c r="D236" s="122"/>
      <c r="E236" s="162"/>
      <c r="F236" s="167"/>
      <c r="G236" s="9"/>
      <c r="H236" s="65"/>
      <c r="J236" s="10"/>
      <c r="K236" s="65"/>
      <c r="M236" s="14"/>
      <c r="N236" s="71"/>
      <c r="O236" s="65"/>
    </row>
    <row r="237" spans="1:18" ht="15.75" customHeight="1" x14ac:dyDescent="0.2">
      <c r="A237" s="12"/>
      <c r="B237" s="13"/>
      <c r="C237" s="6"/>
      <c r="D237" s="15"/>
      <c r="E237" s="156"/>
      <c r="F237" s="167"/>
      <c r="G237" s="9"/>
      <c r="H237" s="133"/>
      <c r="J237" s="139"/>
      <c r="K237" s="133"/>
      <c r="M237" s="139"/>
      <c r="N237" s="132"/>
      <c r="O237" s="133"/>
    </row>
    <row r="238" spans="1:18" s="4" customFormat="1" ht="15.75" customHeight="1" x14ac:dyDescent="0.2">
      <c r="D238" s="15"/>
      <c r="F238" s="169"/>
      <c r="G238" s="16"/>
      <c r="H238" s="17"/>
    </row>
    <row r="239" spans="1:18" s="4" customFormat="1" ht="15.75" customHeight="1" x14ac:dyDescent="0.2">
      <c r="A239" s="1"/>
      <c r="D239" s="15"/>
      <c r="F239" s="169"/>
      <c r="G239" s="16"/>
      <c r="H239" s="17"/>
    </row>
    <row r="240" spans="1:18" s="4" customFormat="1" ht="15.75" customHeight="1" x14ac:dyDescent="0.2">
      <c r="D240" s="15"/>
      <c r="F240" s="169"/>
      <c r="G240" s="16"/>
      <c r="H240" s="17"/>
    </row>
    <row r="241" spans="4:8" s="4" customFormat="1" ht="15.75" customHeight="1" x14ac:dyDescent="0.2">
      <c r="D241" s="15"/>
      <c r="F241" s="169"/>
      <c r="G241" s="16"/>
      <c r="H241" s="17"/>
    </row>
    <row r="242" spans="4:8" s="4" customFormat="1" ht="15.75" customHeight="1" x14ac:dyDescent="0.2">
      <c r="D242" s="15"/>
      <c r="F242" s="169"/>
      <c r="G242" s="16"/>
      <c r="H242" s="17"/>
    </row>
    <row r="243" spans="4:8" s="4" customFormat="1" ht="15.75" customHeight="1" x14ac:dyDescent="0.2">
      <c r="D243" s="15"/>
      <c r="F243" s="169"/>
      <c r="G243" s="16"/>
      <c r="H243" s="17"/>
    </row>
    <row r="244" spans="4:8" s="4" customFormat="1" ht="15.75" customHeight="1" x14ac:dyDescent="0.2">
      <c r="D244" s="15"/>
      <c r="F244" s="169"/>
      <c r="G244" s="16"/>
      <c r="H244" s="17"/>
    </row>
    <row r="245" spans="4:8" s="4" customFormat="1" ht="15.75" customHeight="1" x14ac:dyDescent="0.2">
      <c r="D245" s="15"/>
      <c r="F245" s="169"/>
      <c r="G245" s="16"/>
      <c r="H245" s="17"/>
    </row>
    <row r="246" spans="4:8" s="4" customFormat="1" ht="15.75" customHeight="1" x14ac:dyDescent="0.2">
      <c r="D246" s="15"/>
      <c r="F246" s="169"/>
      <c r="G246" s="16"/>
      <c r="H246" s="17"/>
    </row>
    <row r="247" spans="4:8" s="4" customFormat="1" ht="15.75" customHeight="1" x14ac:dyDescent="0.2">
      <c r="D247" s="15"/>
      <c r="F247" s="169"/>
      <c r="G247" s="16"/>
      <c r="H247" s="17"/>
    </row>
    <row r="248" spans="4:8" s="4" customFormat="1" ht="15.75" customHeight="1" x14ac:dyDescent="0.2">
      <c r="D248" s="15"/>
      <c r="F248" s="169"/>
      <c r="G248" s="16"/>
      <c r="H248" s="17"/>
    </row>
    <row r="249" spans="4:8" s="4" customFormat="1" ht="15.75" customHeight="1" x14ac:dyDescent="0.2">
      <c r="D249" s="15"/>
      <c r="F249" s="169"/>
      <c r="G249" s="16"/>
      <c r="H249" s="17"/>
    </row>
    <row r="250" spans="4:8" s="4" customFormat="1" ht="15.75" customHeight="1" x14ac:dyDescent="0.2">
      <c r="D250" s="15"/>
      <c r="F250" s="169"/>
      <c r="G250" s="16"/>
      <c r="H250" s="17"/>
    </row>
    <row r="251" spans="4:8" s="4" customFormat="1" ht="15.75" customHeight="1" x14ac:dyDescent="0.2">
      <c r="D251" s="15"/>
      <c r="F251" s="169"/>
      <c r="G251" s="16"/>
      <c r="H251" s="17"/>
    </row>
    <row r="252" spans="4:8" s="4" customFormat="1" ht="15.75" customHeight="1" x14ac:dyDescent="0.2">
      <c r="D252" s="15"/>
      <c r="F252" s="169"/>
      <c r="G252" s="16"/>
      <c r="H252" s="17"/>
    </row>
    <row r="253" spans="4:8" s="4" customFormat="1" ht="15.75" customHeight="1" x14ac:dyDescent="0.2">
      <c r="D253" s="15"/>
      <c r="F253" s="169"/>
      <c r="G253" s="16"/>
      <c r="H253" s="17"/>
    </row>
    <row r="254" spans="4:8" s="4" customFormat="1" ht="15.75" customHeight="1" x14ac:dyDescent="0.2">
      <c r="D254" s="15"/>
      <c r="F254" s="169"/>
      <c r="G254" s="16"/>
      <c r="H254" s="17"/>
    </row>
    <row r="255" spans="4:8" s="4" customFormat="1" ht="15.75" customHeight="1" x14ac:dyDescent="0.2">
      <c r="D255" s="15"/>
      <c r="F255" s="169"/>
      <c r="G255" s="16"/>
      <c r="H255" s="17"/>
    </row>
    <row r="256" spans="4:8" s="4" customFormat="1" ht="15.75" customHeight="1" x14ac:dyDescent="0.2">
      <c r="D256" s="15"/>
      <c r="F256" s="169"/>
      <c r="G256" s="16"/>
      <c r="H256" s="17"/>
    </row>
    <row r="257" spans="4:8" s="4" customFormat="1" ht="15.75" customHeight="1" x14ac:dyDescent="0.2">
      <c r="D257" s="15"/>
      <c r="F257" s="169"/>
      <c r="G257" s="16"/>
      <c r="H257" s="17"/>
    </row>
    <row r="258" spans="4:8" s="4" customFormat="1" ht="15.75" customHeight="1" x14ac:dyDescent="0.2">
      <c r="D258" s="15"/>
      <c r="F258" s="169"/>
      <c r="G258" s="16"/>
      <c r="H258" s="17"/>
    </row>
    <row r="259" spans="4:8" s="4" customFormat="1" ht="15.75" customHeight="1" x14ac:dyDescent="0.2">
      <c r="D259" s="15"/>
      <c r="F259" s="169"/>
      <c r="G259" s="16"/>
      <c r="H259" s="17"/>
    </row>
    <row r="260" spans="4:8" s="4" customFormat="1" ht="15.75" customHeight="1" x14ac:dyDescent="0.2">
      <c r="D260" s="15"/>
      <c r="F260" s="169"/>
      <c r="G260" s="16"/>
      <c r="H260" s="17"/>
    </row>
    <row r="261" spans="4:8" s="4" customFormat="1" ht="15.75" customHeight="1" x14ac:dyDescent="0.2">
      <c r="D261" s="15"/>
      <c r="F261" s="169"/>
      <c r="G261" s="16"/>
      <c r="H261" s="17"/>
    </row>
    <row r="262" spans="4:8" s="4" customFormat="1" ht="15.75" customHeight="1" x14ac:dyDescent="0.2">
      <c r="D262" s="15"/>
      <c r="F262" s="169"/>
      <c r="G262" s="16"/>
      <c r="H262" s="17"/>
    </row>
    <row r="263" spans="4:8" s="4" customFormat="1" ht="15.75" customHeight="1" x14ac:dyDescent="0.2">
      <c r="D263" s="15"/>
      <c r="F263" s="169"/>
      <c r="G263" s="16"/>
      <c r="H263" s="17"/>
    </row>
    <row r="264" spans="4:8" s="4" customFormat="1" ht="15.75" customHeight="1" x14ac:dyDescent="0.2">
      <c r="D264" s="15"/>
      <c r="F264" s="169"/>
      <c r="G264" s="16"/>
      <c r="H264" s="17"/>
    </row>
    <row r="265" spans="4:8" s="4" customFormat="1" ht="15.75" customHeight="1" x14ac:dyDescent="0.2">
      <c r="D265" s="15"/>
      <c r="F265" s="169"/>
      <c r="G265" s="16"/>
      <c r="H265" s="17"/>
    </row>
    <row r="266" spans="4:8" s="4" customFormat="1" ht="15.75" customHeight="1" x14ac:dyDescent="0.2">
      <c r="D266" s="15"/>
      <c r="F266" s="169"/>
      <c r="G266" s="16"/>
      <c r="H266" s="17"/>
    </row>
    <row r="267" spans="4:8" s="4" customFormat="1" ht="15.75" customHeight="1" x14ac:dyDescent="0.2">
      <c r="D267" s="15"/>
      <c r="F267" s="169"/>
      <c r="G267" s="16"/>
      <c r="H267" s="17"/>
    </row>
    <row r="268" spans="4:8" s="4" customFormat="1" ht="15.75" customHeight="1" x14ac:dyDescent="0.2">
      <c r="D268" s="15"/>
      <c r="F268" s="169"/>
      <c r="G268" s="16"/>
      <c r="H268" s="17"/>
    </row>
    <row r="269" spans="4:8" s="4" customFormat="1" ht="15.75" customHeight="1" x14ac:dyDescent="0.2">
      <c r="D269" s="15"/>
      <c r="F269" s="169"/>
      <c r="G269" s="16"/>
      <c r="H269" s="17"/>
    </row>
    <row r="270" spans="4:8" s="4" customFormat="1" ht="15.75" customHeight="1" x14ac:dyDescent="0.2">
      <c r="D270" s="15"/>
      <c r="F270" s="169"/>
      <c r="G270" s="16"/>
      <c r="H270" s="17"/>
    </row>
    <row r="271" spans="4:8" s="4" customFormat="1" ht="15.75" customHeight="1" x14ac:dyDescent="0.2">
      <c r="D271" s="15"/>
      <c r="F271" s="169"/>
      <c r="G271" s="16"/>
      <c r="H271" s="17"/>
    </row>
    <row r="272" spans="4:8" s="4" customFormat="1" ht="15.75" customHeight="1" x14ac:dyDescent="0.2">
      <c r="D272" s="15"/>
      <c r="F272" s="169"/>
      <c r="G272" s="16"/>
      <c r="H272" s="17"/>
    </row>
    <row r="273" spans="4:8" s="4" customFormat="1" ht="15.75" customHeight="1" x14ac:dyDescent="0.2">
      <c r="D273" s="15"/>
      <c r="F273" s="169"/>
      <c r="G273" s="16"/>
      <c r="H273" s="17"/>
    </row>
    <row r="274" spans="4:8" s="4" customFormat="1" ht="15.75" customHeight="1" x14ac:dyDescent="0.2">
      <c r="D274" s="15"/>
      <c r="F274" s="169"/>
      <c r="G274" s="16"/>
      <c r="H274" s="17"/>
    </row>
    <row r="275" spans="4:8" s="4" customFormat="1" ht="15.75" customHeight="1" x14ac:dyDescent="0.2">
      <c r="D275" s="15"/>
      <c r="F275" s="169"/>
      <c r="G275" s="16"/>
      <c r="H275" s="17"/>
    </row>
    <row r="276" spans="4:8" s="4" customFormat="1" ht="15.75" customHeight="1" x14ac:dyDescent="0.2">
      <c r="D276" s="15"/>
      <c r="F276" s="169"/>
      <c r="G276" s="16"/>
      <c r="H276" s="17"/>
    </row>
    <row r="277" spans="4:8" s="4" customFormat="1" ht="15.75" customHeight="1" x14ac:dyDescent="0.2">
      <c r="D277" s="15"/>
      <c r="F277" s="169"/>
      <c r="G277" s="16"/>
      <c r="H277" s="17"/>
    </row>
    <row r="278" spans="4:8" s="4" customFormat="1" ht="15.75" customHeight="1" x14ac:dyDescent="0.2">
      <c r="D278" s="15"/>
      <c r="F278" s="169"/>
      <c r="G278" s="16"/>
      <c r="H278" s="17"/>
    </row>
    <row r="279" spans="4:8" s="4" customFormat="1" ht="15.75" customHeight="1" x14ac:dyDescent="0.2">
      <c r="D279" s="15"/>
      <c r="F279" s="169"/>
      <c r="G279" s="16"/>
      <c r="H279" s="17"/>
    </row>
    <row r="280" spans="4:8" s="4" customFormat="1" ht="15.75" customHeight="1" x14ac:dyDescent="0.2">
      <c r="D280" s="15"/>
      <c r="F280" s="169"/>
      <c r="G280" s="16"/>
      <c r="H280" s="17"/>
    </row>
    <row r="281" spans="4:8" s="4" customFormat="1" ht="15.75" customHeight="1" x14ac:dyDescent="0.2">
      <c r="D281" s="15"/>
      <c r="F281" s="169"/>
      <c r="G281" s="16"/>
      <c r="H281" s="17"/>
    </row>
    <row r="282" spans="4:8" s="4" customFormat="1" ht="15.75" customHeight="1" x14ac:dyDescent="0.2">
      <c r="D282" s="15"/>
      <c r="F282" s="169"/>
      <c r="G282" s="16"/>
      <c r="H282" s="17"/>
    </row>
    <row r="283" spans="4:8" s="4" customFormat="1" ht="15.75" customHeight="1" x14ac:dyDescent="0.2">
      <c r="D283" s="15"/>
      <c r="F283" s="169"/>
      <c r="G283" s="16"/>
      <c r="H283" s="17"/>
    </row>
    <row r="284" spans="4:8" s="4" customFormat="1" ht="15.75" customHeight="1" x14ac:dyDescent="0.2">
      <c r="D284" s="15"/>
      <c r="F284" s="169"/>
      <c r="G284" s="16"/>
      <c r="H284" s="17"/>
    </row>
    <row r="285" spans="4:8" s="4" customFormat="1" ht="15.75" customHeight="1" x14ac:dyDescent="0.2">
      <c r="D285" s="15"/>
      <c r="F285" s="169"/>
      <c r="G285" s="16"/>
      <c r="H285" s="17"/>
    </row>
    <row r="286" spans="4:8" s="4" customFormat="1" ht="15.75" customHeight="1" x14ac:dyDescent="0.2">
      <c r="D286" s="15"/>
      <c r="F286" s="169"/>
      <c r="G286" s="16"/>
      <c r="H286" s="17"/>
    </row>
    <row r="287" spans="4:8" s="4" customFormat="1" ht="15.75" customHeight="1" x14ac:dyDescent="0.2">
      <c r="D287" s="15"/>
      <c r="F287" s="169"/>
      <c r="G287" s="16"/>
      <c r="H287" s="17"/>
    </row>
    <row r="288" spans="4:8" s="4" customFormat="1" ht="15.75" customHeight="1" x14ac:dyDescent="0.2">
      <c r="D288" s="15"/>
      <c r="F288" s="169"/>
      <c r="G288" s="16"/>
      <c r="H288" s="17"/>
    </row>
    <row r="289" spans="4:8" s="4" customFormat="1" ht="15.75" customHeight="1" x14ac:dyDescent="0.2">
      <c r="D289" s="15"/>
      <c r="F289" s="169"/>
      <c r="G289" s="16"/>
      <c r="H289" s="17"/>
    </row>
    <row r="290" spans="4:8" s="4" customFormat="1" ht="15.75" customHeight="1" x14ac:dyDescent="0.2">
      <c r="D290" s="15"/>
      <c r="F290" s="169"/>
      <c r="G290" s="16"/>
      <c r="H290" s="17"/>
    </row>
    <row r="291" spans="4:8" s="4" customFormat="1" ht="15.75" customHeight="1" x14ac:dyDescent="0.2">
      <c r="D291" s="15"/>
      <c r="F291" s="169"/>
      <c r="G291" s="16"/>
      <c r="H291" s="17"/>
    </row>
    <row r="292" spans="4:8" s="4" customFormat="1" ht="15.75" customHeight="1" x14ac:dyDescent="0.2">
      <c r="D292" s="15"/>
      <c r="F292" s="169"/>
      <c r="G292" s="16"/>
      <c r="H292" s="17"/>
    </row>
    <row r="293" spans="4:8" s="4" customFormat="1" ht="15.75" customHeight="1" x14ac:dyDescent="0.2">
      <c r="D293" s="15"/>
      <c r="F293" s="169"/>
      <c r="G293" s="16"/>
      <c r="H293" s="17"/>
    </row>
    <row r="294" spans="4:8" s="4" customFormat="1" ht="15.75" customHeight="1" x14ac:dyDescent="0.2">
      <c r="D294" s="15"/>
      <c r="F294" s="169"/>
      <c r="G294" s="16"/>
      <c r="H294" s="17"/>
    </row>
    <row r="295" spans="4:8" s="4" customFormat="1" ht="15.75" customHeight="1" x14ac:dyDescent="0.2">
      <c r="D295" s="15"/>
      <c r="F295" s="169"/>
      <c r="G295" s="16"/>
      <c r="H295" s="17"/>
    </row>
    <row r="296" spans="4:8" s="4" customFormat="1" ht="15.75" customHeight="1" x14ac:dyDescent="0.2">
      <c r="D296" s="15"/>
      <c r="F296" s="169"/>
      <c r="G296" s="16"/>
      <c r="H296" s="17"/>
    </row>
    <row r="297" spans="4:8" s="4" customFormat="1" ht="15.75" customHeight="1" x14ac:dyDescent="0.2">
      <c r="D297" s="15"/>
      <c r="F297" s="169"/>
      <c r="G297" s="16"/>
      <c r="H297" s="17"/>
    </row>
    <row r="298" spans="4:8" s="4" customFormat="1" ht="15.75" customHeight="1" x14ac:dyDescent="0.2">
      <c r="D298" s="15"/>
      <c r="F298" s="169"/>
      <c r="G298" s="16"/>
      <c r="H298" s="17"/>
    </row>
    <row r="299" spans="4:8" s="4" customFormat="1" ht="15.75" customHeight="1" x14ac:dyDescent="0.2">
      <c r="D299" s="15"/>
      <c r="F299" s="169"/>
      <c r="G299" s="16"/>
      <c r="H299" s="17"/>
    </row>
    <row r="300" spans="4:8" s="4" customFormat="1" ht="15.75" customHeight="1" x14ac:dyDescent="0.2">
      <c r="D300" s="15"/>
      <c r="F300" s="169"/>
      <c r="G300" s="16"/>
      <c r="H300" s="17"/>
    </row>
    <row r="301" spans="4:8" s="4" customFormat="1" ht="15.75" customHeight="1" x14ac:dyDescent="0.2">
      <c r="D301" s="15"/>
      <c r="F301" s="169"/>
      <c r="G301" s="16"/>
      <c r="H301" s="17"/>
    </row>
    <row r="302" spans="4:8" s="4" customFormat="1" ht="15.75" customHeight="1" x14ac:dyDescent="0.2">
      <c r="D302" s="15"/>
      <c r="F302" s="169"/>
      <c r="G302" s="16"/>
      <c r="H302" s="17"/>
    </row>
    <row r="303" spans="4:8" s="4" customFormat="1" ht="15.75" customHeight="1" x14ac:dyDescent="0.2">
      <c r="D303" s="15"/>
      <c r="F303" s="169"/>
      <c r="G303" s="16"/>
      <c r="H303" s="17"/>
    </row>
    <row r="304" spans="4:8" s="4" customFormat="1" ht="15.75" customHeight="1" x14ac:dyDescent="0.2">
      <c r="D304" s="15"/>
      <c r="F304" s="169"/>
      <c r="G304" s="16"/>
      <c r="H304" s="17"/>
    </row>
    <row r="305" spans="1:15" s="4" customFormat="1" ht="15.75" customHeight="1" x14ac:dyDescent="0.2">
      <c r="D305" s="15"/>
      <c r="F305" s="169"/>
      <c r="G305" s="16"/>
      <c r="H305" s="17"/>
    </row>
    <row r="306" spans="1:15" s="4" customFormat="1" ht="15.75" customHeight="1" x14ac:dyDescent="0.2">
      <c r="D306" s="15"/>
      <c r="F306" s="169"/>
      <c r="G306" s="16"/>
      <c r="H306" s="17"/>
    </row>
    <row r="307" spans="1:15" s="4" customFormat="1" ht="15.75" customHeight="1" x14ac:dyDescent="0.2">
      <c r="D307" s="15"/>
      <c r="F307" s="169"/>
      <c r="G307" s="16"/>
      <c r="H307" s="17"/>
    </row>
    <row r="308" spans="1:15" s="4" customFormat="1" ht="15.75" customHeight="1" x14ac:dyDescent="0.2">
      <c r="D308" s="15"/>
      <c r="F308" s="169"/>
      <c r="G308" s="16"/>
      <c r="H308" s="17"/>
    </row>
    <row r="309" spans="1:15" s="4" customFormat="1" ht="15.75" customHeight="1" x14ac:dyDescent="0.2">
      <c r="D309" s="15"/>
      <c r="F309" s="169"/>
      <c r="G309" s="16"/>
      <c r="H309" s="17"/>
    </row>
    <row r="310" spans="1:15" s="4" customFormat="1" ht="15.75" customHeight="1" x14ac:dyDescent="0.2">
      <c r="D310" s="15"/>
      <c r="F310" s="169"/>
      <c r="G310" s="16"/>
      <c r="H310" s="17"/>
    </row>
    <row r="311" spans="1:15" s="4" customFormat="1" ht="15.75" customHeight="1" x14ac:dyDescent="0.2">
      <c r="D311" s="15"/>
      <c r="F311" s="169"/>
      <c r="G311" s="16"/>
      <c r="H311" s="17"/>
    </row>
    <row r="312" spans="1:15" s="4" customFormat="1" ht="15.75" customHeight="1" x14ac:dyDescent="0.2">
      <c r="D312" s="15"/>
      <c r="F312" s="169"/>
      <c r="G312" s="16"/>
      <c r="H312" s="17"/>
    </row>
    <row r="313" spans="1:15" s="4" customFormat="1" ht="15.75" customHeight="1" x14ac:dyDescent="0.2">
      <c r="D313" s="15"/>
      <c r="F313" s="169"/>
      <c r="G313" s="16"/>
      <c r="H313" s="17"/>
    </row>
    <row r="314" spans="1:15" s="4" customFormat="1" ht="15.75" customHeight="1" x14ac:dyDescent="0.2">
      <c r="D314" s="15"/>
      <c r="F314" s="169"/>
      <c r="G314" s="16"/>
      <c r="H314" s="17"/>
    </row>
    <row r="315" spans="1:15" s="4" customFormat="1" ht="15.75" customHeight="1" x14ac:dyDescent="0.2">
      <c r="D315" s="15"/>
      <c r="F315" s="169"/>
      <c r="G315" s="16"/>
      <c r="H315" s="17"/>
    </row>
    <row r="316" spans="1:15" s="4" customFormat="1" ht="15.75" customHeight="1" x14ac:dyDescent="0.2">
      <c r="D316" s="15"/>
      <c r="F316" s="169"/>
      <c r="G316" s="16"/>
      <c r="H316" s="17"/>
    </row>
    <row r="317" spans="1:15" ht="15.75" customHeight="1" x14ac:dyDescent="0.2">
      <c r="A317" s="4"/>
      <c r="B317" s="4"/>
      <c r="C317" s="4"/>
      <c r="D317" s="15"/>
      <c r="E317" s="4"/>
      <c r="F317" s="169"/>
      <c r="G317" s="16"/>
      <c r="H317" s="17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4"/>
      <c r="B318" s="4"/>
      <c r="C318" s="4"/>
      <c r="D318" s="15"/>
      <c r="E318" s="4"/>
      <c r="F318" s="169"/>
      <c r="G318" s="16"/>
      <c r="H318" s="17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4"/>
      <c r="B319" s="4"/>
      <c r="C319" s="4"/>
      <c r="D319" s="15"/>
      <c r="E319" s="4"/>
      <c r="F319" s="169"/>
      <c r="G319" s="16"/>
      <c r="H319" s="17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4"/>
      <c r="B320" s="4"/>
      <c r="C320" s="4"/>
      <c r="D320" s="15"/>
      <c r="E320" s="4"/>
      <c r="F320" s="169"/>
      <c r="G320" s="16"/>
      <c r="H320" s="17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4"/>
      <c r="B321" s="4"/>
      <c r="C321" s="4"/>
      <c r="D321" s="15"/>
      <c r="E321" s="4"/>
      <c r="F321" s="169"/>
      <c r="G321" s="16"/>
      <c r="H321" s="17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4"/>
      <c r="B322" s="4"/>
      <c r="C322" s="4"/>
      <c r="D322" s="15"/>
      <c r="E322" s="4"/>
      <c r="F322" s="169"/>
      <c r="G322" s="16"/>
      <c r="H322" s="17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4"/>
      <c r="B323" s="4"/>
      <c r="C323" s="4"/>
      <c r="E323" s="4"/>
      <c r="F323" s="169"/>
      <c r="G323" s="16"/>
      <c r="H323" s="17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F324" s="170"/>
      <c r="G324" s="23"/>
      <c r="H324" s="23"/>
    </row>
    <row r="325" spans="1:15" ht="15.75" customHeight="1" x14ac:dyDescent="0.2">
      <c r="F325" s="170"/>
      <c r="G325" s="23"/>
      <c r="H325" s="23"/>
    </row>
    <row r="326" spans="1:15" ht="15.75" customHeight="1" x14ac:dyDescent="0.2">
      <c r="F326" s="170"/>
      <c r="G326" s="23"/>
      <c r="H326" s="23"/>
    </row>
    <row r="327" spans="1:15" ht="15.75" customHeight="1" x14ac:dyDescent="0.2">
      <c r="F327" s="170"/>
      <c r="G327" s="23"/>
      <c r="H327" s="23"/>
    </row>
    <row r="328" spans="1:15" ht="15.75" customHeight="1" x14ac:dyDescent="0.2">
      <c r="F328" s="170"/>
      <c r="G328" s="23"/>
      <c r="H328" s="23"/>
    </row>
    <row r="329" spans="1:15" ht="15.75" customHeight="1" x14ac:dyDescent="0.2">
      <c r="F329" s="170"/>
      <c r="G329" s="23"/>
      <c r="H329" s="23"/>
    </row>
    <row r="330" spans="1:15" ht="15.75" customHeight="1" x14ac:dyDescent="0.2">
      <c r="F330" s="170"/>
      <c r="G330" s="23"/>
      <c r="H330" s="23"/>
    </row>
    <row r="331" spans="1:15" ht="15.75" customHeight="1" x14ac:dyDescent="0.2">
      <c r="F331" s="170"/>
      <c r="G331" s="23"/>
      <c r="H331" s="23"/>
    </row>
    <row r="332" spans="1:15" ht="15.75" customHeight="1" x14ac:dyDescent="0.2">
      <c r="F332" s="170"/>
      <c r="G332" s="23"/>
      <c r="H332" s="23"/>
    </row>
    <row r="333" spans="1:15" ht="15.75" customHeight="1" x14ac:dyDescent="0.2">
      <c r="F333" s="170"/>
      <c r="G333" s="23"/>
      <c r="H333" s="23"/>
    </row>
    <row r="334" spans="1:15" ht="15.75" customHeight="1" x14ac:dyDescent="0.2">
      <c r="F334" s="170"/>
      <c r="G334" s="23"/>
      <c r="H334" s="23"/>
    </row>
    <row r="335" spans="1:15" ht="15.75" customHeight="1" x14ac:dyDescent="0.2">
      <c r="F335" s="170"/>
      <c r="G335" s="23"/>
      <c r="H335" s="23"/>
    </row>
    <row r="336" spans="1:15" ht="15.75" customHeight="1" x14ac:dyDescent="0.2">
      <c r="F336" s="170"/>
      <c r="G336" s="23"/>
      <c r="H336" s="23"/>
    </row>
    <row r="337" spans="6:8" ht="15.75" customHeight="1" x14ac:dyDescent="0.2">
      <c r="F337" s="170"/>
      <c r="G337" s="23"/>
      <c r="H337" s="23"/>
    </row>
    <row r="338" spans="6:8" ht="15.75" customHeight="1" x14ac:dyDescent="0.2">
      <c r="F338" s="170"/>
      <c r="G338" s="23"/>
      <c r="H338" s="23"/>
    </row>
    <row r="339" spans="6:8" ht="15.75" customHeight="1" x14ac:dyDescent="0.2">
      <c r="F339" s="170"/>
      <c r="G339" s="23"/>
      <c r="H339" s="23"/>
    </row>
    <row r="340" spans="6:8" ht="15.75" customHeight="1" x14ac:dyDescent="0.2">
      <c r="F340" s="170"/>
      <c r="G340" s="23"/>
      <c r="H340" s="23"/>
    </row>
    <row r="341" spans="6:8" ht="15.75" customHeight="1" x14ac:dyDescent="0.2">
      <c r="F341" s="170"/>
      <c r="G341" s="23"/>
      <c r="H341" s="23"/>
    </row>
    <row r="342" spans="6:8" ht="15.75" customHeight="1" x14ac:dyDescent="0.2">
      <c r="F342" s="170"/>
      <c r="G342" s="23"/>
      <c r="H342" s="23"/>
    </row>
    <row r="343" spans="6:8" ht="15.75" customHeight="1" x14ac:dyDescent="0.2">
      <c r="F343" s="170"/>
      <c r="G343" s="23"/>
      <c r="H343" s="23"/>
    </row>
    <row r="344" spans="6:8" ht="15.75" customHeight="1" x14ac:dyDescent="0.2">
      <c r="F344" s="170"/>
      <c r="G344" s="23"/>
      <c r="H344" s="23"/>
    </row>
    <row r="345" spans="6:8" ht="15.75" customHeight="1" x14ac:dyDescent="0.2">
      <c r="F345" s="170"/>
      <c r="G345" s="23"/>
      <c r="H345" s="23"/>
    </row>
    <row r="346" spans="6:8" ht="15.75" customHeight="1" x14ac:dyDescent="0.2">
      <c r="F346" s="170"/>
      <c r="G346" s="23"/>
      <c r="H346" s="23"/>
    </row>
    <row r="347" spans="6:8" ht="15.75" customHeight="1" x14ac:dyDescent="0.2">
      <c r="F347" s="170"/>
      <c r="G347" s="23"/>
      <c r="H347" s="23"/>
    </row>
    <row r="348" spans="6:8" ht="15.75" customHeight="1" x14ac:dyDescent="0.2">
      <c r="F348" s="170"/>
      <c r="G348" s="23"/>
      <c r="H348" s="23"/>
    </row>
    <row r="349" spans="6:8" ht="15.75" customHeight="1" x14ac:dyDescent="0.2">
      <c r="F349" s="170"/>
      <c r="G349" s="23"/>
      <c r="H349" s="23"/>
    </row>
    <row r="350" spans="6:8" ht="15.75" customHeight="1" x14ac:dyDescent="0.2">
      <c r="F350" s="170"/>
      <c r="G350" s="23"/>
      <c r="H350" s="23"/>
    </row>
    <row r="351" spans="6:8" ht="15.75" customHeight="1" x14ac:dyDescent="0.2">
      <c r="F351" s="170"/>
      <c r="G351" s="23"/>
      <c r="H351" s="23"/>
    </row>
    <row r="352" spans="6:8" ht="15.75" customHeight="1" x14ac:dyDescent="0.2">
      <c r="F352" s="170"/>
      <c r="G352" s="23"/>
      <c r="H352" s="23"/>
    </row>
    <row r="353" spans="6:8" ht="15.75" customHeight="1" x14ac:dyDescent="0.2">
      <c r="F353" s="170"/>
      <c r="G353" s="23"/>
      <c r="H353" s="23"/>
    </row>
    <row r="354" spans="6:8" ht="15.75" customHeight="1" x14ac:dyDescent="0.2">
      <c r="F354" s="170"/>
      <c r="G354" s="23"/>
      <c r="H354" s="23"/>
    </row>
    <row r="355" spans="6:8" ht="15.75" customHeight="1" x14ac:dyDescent="0.2">
      <c r="F355" s="170"/>
      <c r="G355" s="23"/>
      <c r="H355" s="23"/>
    </row>
    <row r="356" spans="6:8" ht="15.75" customHeight="1" x14ac:dyDescent="0.2">
      <c r="F356" s="170"/>
      <c r="G356" s="23"/>
      <c r="H356" s="23"/>
    </row>
    <row r="357" spans="6:8" ht="15.75" customHeight="1" x14ac:dyDescent="0.2">
      <c r="F357" s="170"/>
      <c r="G357" s="23"/>
      <c r="H357" s="23"/>
    </row>
    <row r="358" spans="6:8" ht="15.75" customHeight="1" x14ac:dyDescent="0.2">
      <c r="F358" s="170"/>
      <c r="G358" s="23"/>
      <c r="H358" s="23"/>
    </row>
    <row r="359" spans="6:8" ht="15.75" customHeight="1" x14ac:dyDescent="0.2">
      <c r="F359" s="170"/>
      <c r="G359" s="23"/>
      <c r="H359" s="23"/>
    </row>
    <row r="360" spans="6:8" ht="15.75" customHeight="1" x14ac:dyDescent="0.2">
      <c r="F360" s="170"/>
      <c r="G360" s="23"/>
      <c r="H360" s="23"/>
    </row>
    <row r="361" spans="6:8" ht="15.75" customHeight="1" x14ac:dyDescent="0.2">
      <c r="F361" s="170"/>
      <c r="G361" s="23"/>
      <c r="H361" s="23"/>
    </row>
    <row r="362" spans="6:8" ht="15.75" customHeight="1" x14ac:dyDescent="0.2">
      <c r="F362" s="170"/>
      <c r="G362" s="23"/>
      <c r="H362" s="23"/>
    </row>
    <row r="363" spans="6:8" ht="15.75" customHeight="1" x14ac:dyDescent="0.2">
      <c r="F363" s="170"/>
      <c r="G363" s="23"/>
      <c r="H363" s="23"/>
    </row>
    <row r="364" spans="6:8" ht="15.75" customHeight="1" x14ac:dyDescent="0.2">
      <c r="F364" s="170"/>
      <c r="G364" s="23"/>
      <c r="H364" s="23"/>
    </row>
    <row r="365" spans="6:8" ht="15.75" customHeight="1" x14ac:dyDescent="0.2">
      <c r="F365" s="170"/>
      <c r="G365" s="23"/>
      <c r="H365" s="23"/>
    </row>
    <row r="366" spans="6:8" ht="15.75" customHeight="1" x14ac:dyDescent="0.2">
      <c r="F366" s="170"/>
      <c r="G366" s="23"/>
      <c r="H366" s="23"/>
    </row>
    <row r="367" spans="6:8" ht="15.75" customHeight="1" x14ac:dyDescent="0.2">
      <c r="F367" s="170"/>
      <c r="G367" s="23"/>
      <c r="H367" s="23"/>
    </row>
    <row r="368" spans="6:8" ht="15.75" customHeight="1" x14ac:dyDescent="0.2">
      <c r="F368" s="170"/>
      <c r="G368" s="23"/>
      <c r="H368" s="23"/>
    </row>
    <row r="369" spans="6:8" ht="15.75" customHeight="1" x14ac:dyDescent="0.2">
      <c r="F369" s="170"/>
      <c r="G369" s="23"/>
      <c r="H369" s="23"/>
    </row>
    <row r="370" spans="6:8" ht="15.75" customHeight="1" x14ac:dyDescent="0.2">
      <c r="F370" s="170"/>
      <c r="G370" s="23"/>
      <c r="H370" s="23"/>
    </row>
    <row r="371" spans="6:8" ht="15.75" customHeight="1" x14ac:dyDescent="0.2">
      <c r="F371" s="170"/>
      <c r="G371" s="23"/>
      <c r="H371" s="23"/>
    </row>
    <row r="372" spans="6:8" ht="15.75" customHeight="1" x14ac:dyDescent="0.2">
      <c r="F372" s="170"/>
      <c r="G372" s="23"/>
      <c r="H372" s="23"/>
    </row>
    <row r="373" spans="6:8" ht="15.75" customHeight="1" x14ac:dyDescent="0.2">
      <c r="F373" s="170"/>
      <c r="G373" s="23"/>
      <c r="H373" s="23"/>
    </row>
    <row r="374" spans="6:8" ht="15.75" customHeight="1" x14ac:dyDescent="0.2">
      <c r="F374" s="170"/>
      <c r="G374" s="23"/>
      <c r="H374" s="23"/>
    </row>
    <row r="375" spans="6:8" ht="15.75" customHeight="1" x14ac:dyDescent="0.2">
      <c r="F375" s="170"/>
      <c r="G375" s="23"/>
      <c r="H375" s="23"/>
    </row>
    <row r="376" spans="6:8" ht="15.75" customHeight="1" x14ac:dyDescent="0.2">
      <c r="F376" s="170"/>
      <c r="G376" s="23"/>
      <c r="H376" s="23"/>
    </row>
    <row r="377" spans="6:8" ht="15.75" customHeight="1" x14ac:dyDescent="0.2">
      <c r="F377" s="170"/>
      <c r="G377" s="23"/>
      <c r="H377" s="23"/>
    </row>
    <row r="378" spans="6:8" ht="15.75" customHeight="1" x14ac:dyDescent="0.2">
      <c r="F378" s="170"/>
      <c r="G378" s="23"/>
      <c r="H378" s="23"/>
    </row>
    <row r="379" spans="6:8" ht="15.75" customHeight="1" x14ac:dyDescent="0.2">
      <c r="F379" s="170"/>
      <c r="G379" s="23"/>
      <c r="H379" s="23"/>
    </row>
    <row r="380" spans="6:8" ht="15.75" customHeight="1" x14ac:dyDescent="0.2">
      <c r="F380" s="170"/>
      <c r="G380" s="23"/>
      <c r="H380" s="23"/>
    </row>
    <row r="381" spans="6:8" ht="15.75" customHeight="1" x14ac:dyDescent="0.2">
      <c r="F381" s="170"/>
      <c r="G381" s="23"/>
      <c r="H381" s="23"/>
    </row>
    <row r="382" spans="6:8" ht="15.75" customHeight="1" x14ac:dyDescent="0.2">
      <c r="F382" s="170"/>
      <c r="G382" s="23"/>
      <c r="H382" s="23"/>
    </row>
    <row r="383" spans="6:8" ht="15.75" customHeight="1" x14ac:dyDescent="0.2">
      <c r="F383" s="170"/>
      <c r="G383" s="23"/>
      <c r="H383" s="23"/>
    </row>
    <row r="384" spans="6:8" ht="15.75" customHeight="1" x14ac:dyDescent="0.2">
      <c r="F384" s="170"/>
      <c r="G384" s="23"/>
      <c r="H384" s="23"/>
    </row>
    <row r="385" spans="6:8" ht="15.75" customHeight="1" x14ac:dyDescent="0.2">
      <c r="F385" s="170"/>
      <c r="G385" s="23"/>
      <c r="H385" s="23"/>
    </row>
    <row r="386" spans="6:8" ht="15.75" customHeight="1" x14ac:dyDescent="0.2">
      <c r="F386" s="170"/>
      <c r="G386" s="23"/>
      <c r="H386" s="23"/>
    </row>
    <row r="387" spans="6:8" ht="15.75" customHeight="1" x14ac:dyDescent="0.2">
      <c r="F387" s="170"/>
      <c r="G387" s="23"/>
      <c r="H387" s="23"/>
    </row>
    <row r="388" spans="6:8" ht="15.75" customHeight="1" x14ac:dyDescent="0.2">
      <c r="F388" s="170"/>
      <c r="G388" s="23"/>
      <c r="H388" s="23"/>
    </row>
    <row r="389" spans="6:8" ht="15.75" customHeight="1" x14ac:dyDescent="0.2">
      <c r="F389" s="170"/>
      <c r="G389" s="23"/>
      <c r="H389" s="23"/>
    </row>
    <row r="390" spans="6:8" ht="15.75" customHeight="1" x14ac:dyDescent="0.2">
      <c r="F390" s="170"/>
      <c r="G390" s="23"/>
      <c r="H390" s="23"/>
    </row>
    <row r="391" spans="6:8" ht="15.75" customHeight="1" x14ac:dyDescent="0.2">
      <c r="F391" s="170"/>
      <c r="G391" s="23"/>
      <c r="H391" s="23"/>
    </row>
    <row r="392" spans="6:8" ht="15.75" customHeight="1" x14ac:dyDescent="0.2">
      <c r="F392" s="170"/>
      <c r="G392" s="23"/>
      <c r="H392" s="23"/>
    </row>
    <row r="393" spans="6:8" ht="15.75" customHeight="1" x14ac:dyDescent="0.2">
      <c r="F393" s="170"/>
      <c r="G393" s="23"/>
      <c r="H393" s="23"/>
    </row>
    <row r="394" spans="6:8" ht="15.75" customHeight="1" x14ac:dyDescent="0.2">
      <c r="F394" s="170"/>
      <c r="G394" s="23"/>
      <c r="H394" s="23"/>
    </row>
    <row r="395" spans="6:8" ht="15.75" customHeight="1" x14ac:dyDescent="0.2">
      <c r="F395" s="170"/>
      <c r="G395" s="23"/>
      <c r="H395" s="23"/>
    </row>
    <row r="396" spans="6:8" ht="15.75" customHeight="1" x14ac:dyDescent="0.2">
      <c r="F396" s="170"/>
      <c r="G396" s="23"/>
      <c r="H396" s="23"/>
    </row>
    <row r="397" spans="6:8" ht="15.75" customHeight="1" x14ac:dyDescent="0.2">
      <c r="F397" s="170"/>
      <c r="G397" s="23"/>
      <c r="H397" s="23"/>
    </row>
    <row r="398" spans="6:8" ht="15.75" customHeight="1" x14ac:dyDescent="0.2">
      <c r="F398" s="170"/>
      <c r="G398" s="23"/>
      <c r="H398" s="23"/>
    </row>
    <row r="399" spans="6:8" ht="15.75" customHeight="1" x14ac:dyDescent="0.2">
      <c r="F399" s="170"/>
      <c r="G399" s="23"/>
      <c r="H399" s="23"/>
    </row>
    <row r="400" spans="6:8" ht="15.75" customHeight="1" x14ac:dyDescent="0.2">
      <c r="F400" s="170"/>
      <c r="G400" s="23"/>
      <c r="H400" s="23"/>
    </row>
    <row r="401" spans="6:8" ht="15.75" customHeight="1" x14ac:dyDescent="0.2">
      <c r="F401" s="170"/>
      <c r="G401" s="23"/>
      <c r="H401" s="23"/>
    </row>
    <row r="402" spans="6:8" ht="15.75" customHeight="1" x14ac:dyDescent="0.2">
      <c r="F402" s="170"/>
      <c r="G402" s="23"/>
      <c r="H402" s="23"/>
    </row>
    <row r="403" spans="6:8" ht="15.75" customHeight="1" x14ac:dyDescent="0.2">
      <c r="F403" s="170"/>
      <c r="G403" s="23"/>
      <c r="H403" s="23"/>
    </row>
    <row r="404" spans="6:8" ht="15.75" customHeight="1" x14ac:dyDescent="0.2">
      <c r="F404" s="170"/>
      <c r="G404" s="23"/>
      <c r="H404" s="23"/>
    </row>
    <row r="405" spans="6:8" ht="15.75" customHeight="1" x14ac:dyDescent="0.2">
      <c r="F405" s="170"/>
      <c r="G405" s="23"/>
      <c r="H405" s="23"/>
    </row>
    <row r="406" spans="6:8" ht="15.75" customHeight="1" x14ac:dyDescent="0.2">
      <c r="F406" s="170"/>
      <c r="G406" s="23"/>
      <c r="H406" s="23"/>
    </row>
    <row r="407" spans="6:8" ht="15.75" customHeight="1" x14ac:dyDescent="0.2">
      <c r="F407" s="170"/>
      <c r="G407" s="23"/>
      <c r="H407" s="23"/>
    </row>
    <row r="408" spans="6:8" ht="15.75" customHeight="1" x14ac:dyDescent="0.2">
      <c r="F408" s="170"/>
      <c r="G408" s="23"/>
      <c r="H408" s="23"/>
    </row>
    <row r="409" spans="6:8" ht="15.75" customHeight="1" x14ac:dyDescent="0.2">
      <c r="F409" s="170"/>
      <c r="G409" s="23"/>
      <c r="H409" s="23"/>
    </row>
    <row r="410" spans="6:8" ht="15.75" customHeight="1" x14ac:dyDescent="0.2">
      <c r="F410" s="170"/>
      <c r="G410" s="23"/>
      <c r="H410" s="23"/>
    </row>
    <row r="411" spans="6:8" ht="15.75" customHeight="1" x14ac:dyDescent="0.2">
      <c r="F411" s="170"/>
      <c r="G411" s="23"/>
      <c r="H411" s="23"/>
    </row>
    <row r="412" spans="6:8" ht="15.75" customHeight="1" x14ac:dyDescent="0.2">
      <c r="F412" s="170"/>
      <c r="G412" s="23"/>
      <c r="H412" s="23"/>
    </row>
    <row r="413" spans="6:8" ht="15.75" customHeight="1" x14ac:dyDescent="0.2">
      <c r="F413" s="170"/>
      <c r="G413" s="23"/>
      <c r="H413" s="23"/>
    </row>
  </sheetData>
  <mergeCells count="4">
    <mergeCell ref="A1:E1"/>
    <mergeCell ref="F1:H1"/>
    <mergeCell ref="J1:K1"/>
    <mergeCell ref="M1:O1"/>
  </mergeCells>
  <conditionalFormatting sqref="N238">
    <cfRule type="expression" dxfId="54" priority="47" stopIfTrue="1">
      <formula>IF(#REF!="S",AND(M238&gt;F238))</formula>
    </cfRule>
    <cfRule type="expression" dxfId="53" priority="48" stopIfTrue="1">
      <formula>IF(#REF!="F",AND(M238&gt;F238*3))</formula>
    </cfRule>
    <cfRule type="cellIs" dxfId="52" priority="49" stopIfTrue="1" operator="equal">
      <formula>0</formula>
    </cfRule>
  </conditionalFormatting>
  <conditionalFormatting sqref="J211:J212 J144:J187 J191:J207 J214 J227:J237 J217:J224 J11:J142">
    <cfRule type="cellIs" dxfId="51" priority="50" stopIfTrue="1" operator="equal">
      <formula>""</formula>
    </cfRule>
    <cfRule type="cellIs" dxfId="50" priority="51" stopIfTrue="1" operator="greaterThan">
      <formula>N11</formula>
    </cfRule>
  </conditionalFormatting>
  <conditionalFormatting sqref="J1:K1 M1:O1 F1:H1 K211:K212 O211:O212 H211:H212 O144:O147 K144:K147 K149:K187 O149:O187 H193:H207 O193:O207 K193:K207 H214 O214 K214 K217:K224 O217:O224 H217:H224 K227:K65428 O227:O65428 H227:H65428 H43:H187 O2 K2 H2 K11:K142 O11:O142 H11:H27 H29:H41">
    <cfRule type="cellIs" dxfId="49" priority="52" stopIfTrue="1" operator="equal">
      <formula>0</formula>
    </cfRule>
  </conditionalFormatting>
  <conditionalFormatting sqref="N211:N212 N144:N187 N191:N207 N214 N227:N237 N217:N224 N11:N142">
    <cfRule type="expression" dxfId="48" priority="53" stopIfTrue="1">
      <formula>IF(#REF!="",AND(N11&gt;F11*2))</formula>
    </cfRule>
    <cfRule type="expression" dxfId="47" priority="54" stopIfTrue="1">
      <formula>IF(#REF!="S",AND(N11&gt;F11*3))</formula>
    </cfRule>
    <cfRule type="expression" dxfId="46" priority="55" stopIfTrue="1">
      <formula>IF(#REF!="F",AND(N11&gt;F11*4))</formula>
    </cfRule>
  </conditionalFormatting>
  <conditionalFormatting sqref="K191:K192 O191:O192 H191:H192">
    <cfRule type="cellIs" dxfId="45" priority="46" stopIfTrue="1" operator="equal">
      <formula>0</formula>
    </cfRule>
  </conditionalFormatting>
  <conditionalFormatting sqref="J188:J190">
    <cfRule type="cellIs" dxfId="44" priority="40" stopIfTrue="1" operator="equal">
      <formula>""</formula>
    </cfRule>
    <cfRule type="cellIs" dxfId="43" priority="41" stopIfTrue="1" operator="greaterThan">
      <formula>N188</formula>
    </cfRule>
  </conditionalFormatting>
  <conditionalFormatting sqref="H188:H190 O188:O190 K188:K190">
    <cfRule type="cellIs" dxfId="42" priority="42" stopIfTrue="1" operator="equal">
      <formula>0</formula>
    </cfRule>
  </conditionalFormatting>
  <conditionalFormatting sqref="N188:N190">
    <cfRule type="expression" dxfId="41" priority="43" stopIfTrue="1">
      <formula>IF(#REF!="",AND(N188&gt;F188*2))</formula>
    </cfRule>
    <cfRule type="expression" dxfId="40" priority="44" stopIfTrue="1">
      <formula>IF(#REF!="S",AND(N188&gt;F188*3))</formula>
    </cfRule>
    <cfRule type="expression" dxfId="39" priority="45" stopIfTrue="1">
      <formula>IF(#REF!="F",AND(N188&gt;F188*4))</formula>
    </cfRule>
  </conditionalFormatting>
  <conditionalFormatting sqref="J143">
    <cfRule type="cellIs" dxfId="38" priority="34" stopIfTrue="1" operator="equal">
      <formula>""</formula>
    </cfRule>
    <cfRule type="cellIs" dxfId="37" priority="35" stopIfTrue="1" operator="greaterThan">
      <formula>N143</formula>
    </cfRule>
  </conditionalFormatting>
  <conditionalFormatting sqref="K143 O143">
    <cfRule type="cellIs" dxfId="36" priority="36" stopIfTrue="1" operator="equal">
      <formula>0</formula>
    </cfRule>
  </conditionalFormatting>
  <conditionalFormatting sqref="N143">
    <cfRule type="expression" dxfId="35" priority="37" stopIfTrue="1">
      <formula>IF(#REF!="",AND(N143&gt;F143*2))</formula>
    </cfRule>
    <cfRule type="expression" dxfId="34" priority="38" stopIfTrue="1">
      <formula>IF(#REF!="S",AND(N143&gt;F143*3))</formula>
    </cfRule>
    <cfRule type="expression" dxfId="33" priority="39" stopIfTrue="1">
      <formula>IF(#REF!="F",AND(N143&gt;F143*4))</formula>
    </cfRule>
  </conditionalFormatting>
  <conditionalFormatting sqref="O148 K148">
    <cfRule type="cellIs" dxfId="32" priority="33" stopIfTrue="1" operator="equal">
      <formula>0</formula>
    </cfRule>
  </conditionalFormatting>
  <conditionalFormatting sqref="J215:J216">
    <cfRule type="cellIs" dxfId="31" priority="27" stopIfTrue="1" operator="equal">
      <formula>""</formula>
    </cfRule>
    <cfRule type="cellIs" dxfId="30" priority="28" stopIfTrue="1" operator="greaterThan">
      <formula>N215</formula>
    </cfRule>
  </conditionalFormatting>
  <conditionalFormatting sqref="H215:H216 O215:O216 K215:K216">
    <cfRule type="cellIs" dxfId="29" priority="29" stopIfTrue="1" operator="equal">
      <formula>0</formula>
    </cfRule>
  </conditionalFormatting>
  <conditionalFormatting sqref="N215:N216">
    <cfRule type="expression" dxfId="28" priority="30" stopIfTrue="1">
      <formula>IF(#REF!="",AND(N215&gt;F215*2))</formula>
    </cfRule>
    <cfRule type="expression" dxfId="27" priority="31" stopIfTrue="1">
      <formula>IF(#REF!="S",AND(N215&gt;F215*3))</formula>
    </cfRule>
    <cfRule type="expression" dxfId="26" priority="32" stopIfTrue="1">
      <formula>IF(#REF!="F",AND(N215&gt;F215*4))</formula>
    </cfRule>
  </conditionalFormatting>
  <conditionalFormatting sqref="J225:J226">
    <cfRule type="cellIs" dxfId="25" priority="21" stopIfTrue="1" operator="equal">
      <formula>""</formula>
    </cfRule>
    <cfRule type="cellIs" dxfId="24" priority="22" stopIfTrue="1" operator="greaterThan">
      <formula>N225</formula>
    </cfRule>
  </conditionalFormatting>
  <conditionalFormatting sqref="H225:H226 O225:O226 K225:K226">
    <cfRule type="cellIs" dxfId="23" priority="23" stopIfTrue="1" operator="equal">
      <formula>0</formula>
    </cfRule>
  </conditionalFormatting>
  <conditionalFormatting sqref="N225:N226">
    <cfRule type="expression" dxfId="22" priority="24" stopIfTrue="1">
      <formula>IF(#REF!="",AND(N225&gt;F225*2))</formula>
    </cfRule>
    <cfRule type="expression" dxfId="21" priority="25" stopIfTrue="1">
      <formula>IF(#REF!="S",AND(N225&gt;F225*3))</formula>
    </cfRule>
    <cfRule type="expression" dxfId="20" priority="26" stopIfTrue="1">
      <formula>IF(#REF!="F",AND(N225&gt;F225*4))</formula>
    </cfRule>
  </conditionalFormatting>
  <conditionalFormatting sqref="H42">
    <cfRule type="cellIs" dxfId="19" priority="20" stopIfTrue="1" operator="equal">
      <formula>0</formula>
    </cfRule>
  </conditionalFormatting>
  <conditionalFormatting sqref="J208:J210">
    <cfRule type="cellIs" dxfId="18" priority="14" stopIfTrue="1" operator="equal">
      <formula>""</formula>
    </cfRule>
    <cfRule type="cellIs" dxfId="17" priority="15" stopIfTrue="1" operator="greaterThan">
      <formula>N208</formula>
    </cfRule>
  </conditionalFormatting>
  <conditionalFormatting sqref="K208:K210 O208:O210 H208:H210">
    <cfRule type="cellIs" dxfId="16" priority="16" stopIfTrue="1" operator="equal">
      <formula>0</formula>
    </cfRule>
  </conditionalFormatting>
  <conditionalFormatting sqref="N208:N210">
    <cfRule type="expression" dxfId="15" priority="17" stopIfTrue="1">
      <formula>IF(#REF!="",AND(N208&gt;F208*2))</formula>
    </cfRule>
    <cfRule type="expression" dxfId="14" priority="18" stopIfTrue="1">
      <formula>IF(#REF!="S",AND(N208&gt;F208*3))</formula>
    </cfRule>
    <cfRule type="expression" dxfId="13" priority="19" stopIfTrue="1">
      <formula>IF(#REF!="F",AND(N208&gt;F208*4))</formula>
    </cfRule>
  </conditionalFormatting>
  <conditionalFormatting sqref="J213">
    <cfRule type="cellIs" dxfId="12" priority="8" stopIfTrue="1" operator="equal">
      <formula>""</formula>
    </cfRule>
    <cfRule type="cellIs" dxfId="11" priority="9" stopIfTrue="1" operator="greaterThan">
      <formula>N213</formula>
    </cfRule>
  </conditionalFormatting>
  <conditionalFormatting sqref="H213 O213 K213">
    <cfRule type="cellIs" dxfId="10" priority="10" stopIfTrue="1" operator="equal">
      <formula>0</formula>
    </cfRule>
  </conditionalFormatting>
  <conditionalFormatting sqref="N213">
    <cfRule type="expression" dxfId="9" priority="11" stopIfTrue="1">
      <formula>IF(#REF!="",AND(N213&gt;F213*2))</formula>
    </cfRule>
    <cfRule type="expression" dxfId="8" priority="12" stopIfTrue="1">
      <formula>IF(#REF!="S",AND(N213&gt;F213*3))</formula>
    </cfRule>
    <cfRule type="expression" dxfId="7" priority="13" stopIfTrue="1">
      <formula>IF(#REF!="F",AND(N213&gt;F213*4))</formula>
    </cfRule>
  </conditionalFormatting>
  <conditionalFormatting sqref="J3:J10">
    <cfRule type="cellIs" dxfId="6" priority="2" stopIfTrue="1" operator="equal">
      <formula>""</formula>
    </cfRule>
    <cfRule type="cellIs" dxfId="5" priority="3" stopIfTrue="1" operator="greaterThan">
      <formula>N3</formula>
    </cfRule>
  </conditionalFormatting>
  <conditionalFormatting sqref="K3:K10 O3:O10 H4:H10">
    <cfRule type="cellIs" dxfId="4" priority="4" stopIfTrue="1" operator="equal">
      <formula>0</formula>
    </cfRule>
  </conditionalFormatting>
  <conditionalFormatting sqref="N3:N10">
    <cfRule type="expression" dxfId="3" priority="5" stopIfTrue="1">
      <formula>IF(#REF!="",AND(N3&gt;F3*2))</formula>
    </cfRule>
    <cfRule type="expression" dxfId="2" priority="6" stopIfTrue="1">
      <formula>IF(#REF!="S",AND(N3&gt;F3*3))</formula>
    </cfRule>
    <cfRule type="expression" dxfId="1" priority="7" stopIfTrue="1">
      <formula>IF(#REF!="F",AND(N3&gt;F3*4))</formula>
    </cfRule>
  </conditionalFormatting>
  <conditionalFormatting sqref="H3">
    <cfRule type="cellIs" dxfId="0" priority="1" stopIfTrue="1" operator="equal">
      <formula>0</formula>
    </cfRule>
  </conditionalFormatting>
  <printOptions horizontalCentered="1"/>
  <pageMargins left="0.55118110236220474" right="0.23622047244094491" top="0.35433070866141736" bottom="0.59055118110236227" header="0.35433070866141736" footer="0"/>
  <pageSetup paperSize="9" scale="43" fitToHeight="100" orientation="portrait" r:id="rId1"/>
  <headerFooter scaleWithDoc="0" alignWithMargins="0">
    <oddFooter>&amp;CSide &amp;P af &amp;N&amp;RTilbudsliste</oddFooter>
  </headerFooter>
  <rowBreaks count="1" manualBreakCount="1">
    <brk id="127" max="7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47</vt:i4>
      </vt:variant>
    </vt:vector>
  </HeadingPairs>
  <TitlesOfParts>
    <vt:vector size="50" baseType="lpstr">
      <vt:lpstr>Forside Vejanlæg</vt:lpstr>
      <vt:lpstr>TBL Vejanlæg</vt:lpstr>
      <vt:lpstr>Evt. ekstra arbejder</vt:lpstr>
      <vt:lpstr>'Forside Vejanlæg'!FqrstFax</vt:lpstr>
      <vt:lpstr>'Forside Vejanlæg'!FqrstKontor</vt:lpstr>
      <vt:lpstr>'Forside Vejanlæg'!FqrstMailadresse</vt:lpstr>
      <vt:lpstr>'Forside Vejanlæg'!FqrstPostboks</vt:lpstr>
      <vt:lpstr>'Forside Vejanlæg'!FqrstPostdistrikt</vt:lpstr>
      <vt:lpstr>'Evt. ekstra arbejder'!HP01_Budget</vt:lpstr>
      <vt:lpstr>HP01_Budget</vt:lpstr>
      <vt:lpstr>'Evt. ekstra arbejder'!HP01_Kontrakt</vt:lpstr>
      <vt:lpstr>HP01_Kontrakt</vt:lpstr>
      <vt:lpstr>'Evt. ekstra arbejder'!HP01_Udført</vt:lpstr>
      <vt:lpstr>HP01_Udført</vt:lpstr>
      <vt:lpstr>'Evt. ekstra arbejder'!HP02_Budget</vt:lpstr>
      <vt:lpstr>HP02_Budget</vt:lpstr>
      <vt:lpstr>'Evt. ekstra arbejder'!HP02_Kontrakt</vt:lpstr>
      <vt:lpstr>HP02_Kontrakt</vt:lpstr>
      <vt:lpstr>'Evt. ekstra arbejder'!HP02_Udført</vt:lpstr>
      <vt:lpstr>HP02_Udført</vt:lpstr>
      <vt:lpstr>'Evt. ekstra arbejder'!HP04_Budget</vt:lpstr>
      <vt:lpstr>HP04_Budget</vt:lpstr>
      <vt:lpstr>'Evt. ekstra arbejder'!HP04_Kontrakt</vt:lpstr>
      <vt:lpstr>HP04_Kontrakt</vt:lpstr>
      <vt:lpstr>'Evt. ekstra arbejder'!HP04_Udført</vt:lpstr>
      <vt:lpstr>HP04_Udført</vt:lpstr>
      <vt:lpstr>'Evt. ekstra arbejder'!HP05_Budget</vt:lpstr>
      <vt:lpstr>HP05_Budget</vt:lpstr>
      <vt:lpstr>'Evt. ekstra arbejder'!HP05_Kontrakt</vt:lpstr>
      <vt:lpstr>HP05_Kontrakt</vt:lpstr>
      <vt:lpstr>'Evt. ekstra arbejder'!HP05_Udført</vt:lpstr>
      <vt:lpstr>HP05_Udført</vt:lpstr>
      <vt:lpstr>'Evt. ekstra arbejder'!HP07_Budget</vt:lpstr>
      <vt:lpstr>HP07_Budget</vt:lpstr>
      <vt:lpstr>'Evt. ekstra arbejder'!HP07_Kontrakt</vt:lpstr>
      <vt:lpstr>HP07_Kontrakt</vt:lpstr>
      <vt:lpstr>'Evt. ekstra arbejder'!HP07_Udført</vt:lpstr>
      <vt:lpstr>HP07_Udført</vt:lpstr>
      <vt:lpstr>'Evt. ekstra arbejder'!HP08_Budget</vt:lpstr>
      <vt:lpstr>HP08_Budget</vt:lpstr>
      <vt:lpstr>'Evt. ekstra arbejder'!HP08_Kontrakt</vt:lpstr>
      <vt:lpstr>HP08_Kontrakt</vt:lpstr>
      <vt:lpstr>'Evt. ekstra arbejder'!HP08_Udført</vt:lpstr>
      <vt:lpstr>HP08_Udført</vt:lpstr>
      <vt:lpstr>'Evt. ekstra arbejder'!Udskriftsområde</vt:lpstr>
      <vt:lpstr>'Forside Vejanlæg'!Udskriftsområde</vt:lpstr>
      <vt:lpstr>'TBL Vejanlæg'!Udskriftsområde</vt:lpstr>
      <vt:lpstr>'Evt. ekstra arbejder'!Udskriftstitler</vt:lpstr>
      <vt:lpstr>'Forside Vejanlæg'!Udskriftstitler</vt:lpstr>
      <vt:lpstr>'TBL Vejanlæg'!Udskriftstitler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</dc:title>
  <dc:creator>Lis Sørensen Andersen</dc:creator>
  <cp:lastModifiedBy>Dorte Marlene Munk Nielsen</cp:lastModifiedBy>
  <cp:lastPrinted>2018-02-13T09:42:18Z</cp:lastPrinted>
  <dcterms:created xsi:type="dcterms:W3CDTF">1997-06-19T09:36:56Z</dcterms:created>
  <dcterms:modified xsi:type="dcterms:W3CDTF">2018-03-06T09:44:21Z</dcterms:modified>
</cp:coreProperties>
</file>